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32FE45D0-95DC-4F82-8C3C-EB5452BF4EFA}" xr6:coauthVersionLast="47" xr6:coauthVersionMax="47" xr10:uidLastSave="{00000000-0000-0000-0000-000000000000}"/>
  <bookViews>
    <workbookView xWindow="-28920" yWindow="-120" windowWidth="29040" windowHeight="15720" tabRatio="683" activeTab="3" xr2:uid="{07DF9608-60F1-4B75-99D2-C3C99749408F}"/>
  </bookViews>
  <sheets>
    <sheet name="原始資料(桃園)" sheetId="2" r:id="rId1"/>
    <sheet name="原始資料(石門)" sheetId="6" r:id="rId2"/>
    <sheet name="資料表格式" sheetId="3" r:id="rId3"/>
    <sheet name="匯入檔案" sheetId="5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E19" i="6"/>
  <c r="D19" i="6"/>
  <c r="C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19" i="6" s="1"/>
  <c r="H20" i="6" s="1"/>
  <c r="G34" i="5" l="1"/>
  <c r="G30" i="5"/>
  <c r="G26" i="5"/>
  <c r="G22" i="5"/>
  <c r="G35" i="5"/>
  <c r="F35" i="5"/>
  <c r="E35" i="5"/>
  <c r="F34" i="5"/>
  <c r="E34" i="5"/>
  <c r="G33" i="5"/>
  <c r="F33" i="5"/>
  <c r="E33" i="5"/>
  <c r="G32" i="5"/>
  <c r="F32" i="5"/>
  <c r="E32" i="5"/>
  <c r="G31" i="5"/>
  <c r="F31" i="5"/>
  <c r="E31" i="5"/>
  <c r="F30" i="5"/>
  <c r="E30" i="5"/>
  <c r="G29" i="5"/>
  <c r="F29" i="5"/>
  <c r="E29" i="5"/>
  <c r="G28" i="5"/>
  <c r="F28" i="5"/>
  <c r="E28" i="5"/>
  <c r="G27" i="5"/>
  <c r="F27" i="5"/>
  <c r="E27" i="5"/>
  <c r="F26" i="5"/>
  <c r="E26" i="5"/>
  <c r="G25" i="5"/>
  <c r="F25" i="5"/>
  <c r="E25" i="5"/>
  <c r="G24" i="5"/>
  <c r="F24" i="5"/>
  <c r="E24" i="5"/>
  <c r="G23" i="5"/>
  <c r="F23" i="5"/>
  <c r="E23" i="5"/>
  <c r="F22" i="5"/>
  <c r="E22" i="5"/>
  <c r="G21" i="5"/>
  <c r="F21" i="5"/>
  <c r="E21" i="5"/>
  <c r="G20" i="5"/>
  <c r="F20" i="5"/>
  <c r="E20" i="5"/>
  <c r="H19" i="5"/>
  <c r="G19" i="5"/>
  <c r="F19" i="5"/>
  <c r="E19" i="5"/>
  <c r="H18" i="5"/>
  <c r="G18" i="5"/>
  <c r="F18" i="5"/>
  <c r="E18" i="5"/>
  <c r="H17" i="5"/>
  <c r="G17" i="5"/>
  <c r="F17" i="5"/>
  <c r="E17" i="5"/>
  <c r="H16" i="5"/>
  <c r="G16" i="5"/>
  <c r="F16" i="5"/>
  <c r="E16" i="5"/>
  <c r="H15" i="5"/>
  <c r="G15" i="5"/>
  <c r="F15" i="5"/>
  <c r="E15" i="5"/>
  <c r="H14" i="5"/>
  <c r="G14" i="5"/>
  <c r="F14" i="5"/>
  <c r="E14" i="5"/>
  <c r="H13" i="5"/>
  <c r="G13" i="5"/>
  <c r="F13" i="5"/>
  <c r="E13" i="5"/>
  <c r="H12" i="5"/>
  <c r="G12" i="5"/>
  <c r="F12" i="5"/>
  <c r="E12" i="5"/>
  <c r="H11" i="5"/>
  <c r="G11" i="5"/>
  <c r="F11" i="5"/>
  <c r="E11" i="5"/>
  <c r="H10" i="5"/>
  <c r="G10" i="5"/>
  <c r="F10" i="5"/>
  <c r="E10" i="5"/>
  <c r="H9" i="5"/>
  <c r="G9" i="5"/>
  <c r="F9" i="5"/>
  <c r="E9" i="5"/>
  <c r="H8" i="5"/>
  <c r="G8" i="5"/>
  <c r="F8" i="5"/>
  <c r="E8" i="5"/>
  <c r="H7" i="5"/>
  <c r="G7" i="5"/>
  <c r="F7" i="5"/>
  <c r="E7" i="5"/>
  <c r="H6" i="5"/>
  <c r="G6" i="5"/>
  <c r="F6" i="5"/>
  <c r="E6" i="5"/>
  <c r="H5" i="5"/>
  <c r="G5" i="5"/>
  <c r="F5" i="5"/>
  <c r="E5" i="5"/>
  <c r="H4" i="5"/>
  <c r="G4" i="5"/>
  <c r="F4" i="5"/>
  <c r="E4" i="5"/>
  <c r="H3" i="5"/>
  <c r="G3" i="5"/>
  <c r="F3" i="5"/>
  <c r="E3" i="5"/>
  <c r="H2" i="5"/>
  <c r="G2" i="5"/>
  <c r="F2" i="5"/>
  <c r="E2" i="5"/>
  <c r="I2" i="6"/>
  <c r="H23" i="5" l="1"/>
  <c r="J2" i="6"/>
  <c r="C21" i="3" s="1"/>
  <c r="H26" i="5"/>
  <c r="H33" i="5"/>
  <c r="H29" i="5"/>
  <c r="H35" i="5"/>
  <c r="H30" i="5"/>
  <c r="H25" i="5"/>
  <c r="H31" i="5"/>
  <c r="H34" i="5"/>
  <c r="H21" i="5"/>
  <c r="H27" i="5"/>
  <c r="H22" i="5"/>
  <c r="H20" i="5"/>
  <c r="H24" i="5"/>
  <c r="H28" i="5"/>
  <c r="H32" i="5"/>
  <c r="C22" i="3"/>
  <c r="C23" i="3"/>
  <c r="C25" i="3"/>
  <c r="C27" i="3"/>
  <c r="C29" i="3"/>
  <c r="C30" i="3"/>
  <c r="C33" i="3"/>
  <c r="C34" i="3"/>
  <c r="C35" i="3"/>
  <c r="C5" i="3"/>
  <c r="C6" i="3"/>
  <c r="C8" i="3"/>
  <c r="C10" i="3"/>
  <c r="C12" i="3"/>
  <c r="C13" i="3"/>
  <c r="C16" i="3"/>
  <c r="C17" i="3"/>
  <c r="C18" i="3"/>
  <c r="C2" i="3" l="1"/>
  <c r="C14" i="3"/>
  <c r="C9" i="3"/>
  <c r="C4" i="3"/>
  <c r="C31" i="3"/>
  <c r="C26" i="3"/>
  <c r="C5" i="5"/>
  <c r="C33" i="5"/>
  <c r="C30" i="5"/>
  <c r="C29" i="5"/>
  <c r="C3" i="5"/>
  <c r="C32" i="5"/>
  <c r="C31" i="5"/>
  <c r="C28" i="5"/>
  <c r="C26" i="5"/>
  <c r="C25" i="5"/>
  <c r="C24" i="5"/>
  <c r="C19" i="5"/>
  <c r="C17" i="5"/>
  <c r="C15" i="5"/>
  <c r="C13" i="5"/>
  <c r="C11" i="5"/>
  <c r="C9" i="5"/>
  <c r="C7" i="5"/>
  <c r="C27" i="5"/>
  <c r="C23" i="5"/>
  <c r="C22" i="5"/>
  <c r="C4" i="5"/>
  <c r="C2" i="5"/>
  <c r="C35" i="5"/>
  <c r="C34" i="5"/>
  <c r="C21" i="5"/>
  <c r="C20" i="5"/>
  <c r="C18" i="5"/>
  <c r="C16" i="5"/>
  <c r="C14" i="5"/>
  <c r="C12" i="5"/>
  <c r="C10" i="5"/>
  <c r="C8" i="5"/>
  <c r="C6" i="5"/>
  <c r="C19" i="3"/>
  <c r="C15" i="3"/>
  <c r="C11" i="3"/>
  <c r="C7" i="3"/>
  <c r="C3" i="3"/>
  <c r="C32" i="3"/>
  <c r="C28" i="3"/>
  <c r="C24" i="3"/>
  <c r="C20" i="3"/>
  <c r="F20" i="3"/>
  <c r="F21" i="3"/>
  <c r="F22" i="3"/>
  <c r="F27" i="3"/>
  <c r="G31" i="3" l="1"/>
  <c r="G30" i="3"/>
  <c r="G29" i="3"/>
  <c r="G28" i="3"/>
  <c r="G27" i="3"/>
  <c r="G26" i="3"/>
  <c r="G21" i="3"/>
  <c r="G20" i="3"/>
  <c r="G22" i="3"/>
  <c r="G23" i="3"/>
  <c r="G24" i="3"/>
  <c r="G25" i="3"/>
  <c r="G32" i="3"/>
  <c r="G33" i="3"/>
  <c r="G34" i="3"/>
  <c r="G35" i="3"/>
  <c r="F23" i="3"/>
  <c r="F24" i="3"/>
  <c r="F25" i="3"/>
  <c r="F26" i="3"/>
  <c r="F28" i="3"/>
  <c r="F29" i="3"/>
  <c r="F30" i="3"/>
  <c r="F31" i="3"/>
  <c r="F32" i="3"/>
  <c r="F33" i="3"/>
  <c r="F34" i="3"/>
  <c r="F35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20" i="3"/>
  <c r="H34" i="3" l="1"/>
  <c r="H33" i="3"/>
  <c r="H32" i="3"/>
  <c r="H25" i="3"/>
  <c r="H24" i="3"/>
  <c r="H21" i="3"/>
  <c r="H26" i="3"/>
  <c r="H23" i="3"/>
  <c r="H22" i="3"/>
  <c r="H35" i="3"/>
  <c r="H30" i="3"/>
  <c r="H28" i="3"/>
  <c r="H29" i="3"/>
  <c r="H20" i="3"/>
  <c r="H31" i="3"/>
  <c r="H27" i="3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" i="3"/>
</calcChain>
</file>

<file path=xl/sharedStrings.xml><?xml version="1.0" encoding="utf-8"?>
<sst xmlns="http://schemas.openxmlformats.org/spreadsheetml/2006/main" count="260" uniqueCount="110">
  <si>
    <t>工作站</t>
  </si>
  <si>
    <t>支渠名稱</t>
  </si>
  <si>
    <t>總埤塘數</t>
  </si>
  <si>
    <t>埤塘蓄水容量(m3)</t>
  </si>
  <si>
    <t>現況蓄水量(m3)</t>
  </si>
  <si>
    <t>各支線埤塘
蓄水率</t>
  </si>
  <si>
    <t>資料更新時間</t>
  </si>
  <si>
    <t>桃園</t>
  </si>
  <si>
    <t>桃園站_1支線</t>
  </si>
  <si>
    <t>大竹</t>
  </si>
  <si>
    <t>大竹站_2支線</t>
  </si>
  <si>
    <t>大園</t>
  </si>
  <si>
    <t>大園站_3支線</t>
  </si>
  <si>
    <t>大園站_4支線</t>
  </si>
  <si>
    <t>大園站_5支線</t>
  </si>
  <si>
    <t>大崙</t>
  </si>
  <si>
    <t>大崙站_6支線</t>
  </si>
  <si>
    <t>大崙站_7支線</t>
  </si>
  <si>
    <t>大崙站_8-1支線</t>
  </si>
  <si>
    <t>草漯</t>
  </si>
  <si>
    <t>草漯站_8支線</t>
  </si>
  <si>
    <t>新坡</t>
  </si>
  <si>
    <t>新坡站_8-2號池</t>
  </si>
  <si>
    <t>新坡站_9支線</t>
  </si>
  <si>
    <t>新坡站_10-1號池</t>
  </si>
  <si>
    <t>觀音站_10支線</t>
  </si>
  <si>
    <t>觀音站_11支線</t>
  </si>
  <si>
    <t>[新屋]</t>
  </si>
  <si>
    <t>新屋站_12支線</t>
  </si>
  <si>
    <t>新屋站_蚵殼港圳</t>
  </si>
  <si>
    <t>[湖口]</t>
  </si>
  <si>
    <t>湖口站_光復圳</t>
  </si>
  <si>
    <t>大溪</t>
  </si>
  <si>
    <t>大溪站_新福等圳</t>
  </si>
  <si>
    <t>FileTime</t>
    <phoneticPr fontId="1" type="noConversion"/>
  </si>
  <si>
    <t>WorkStationId</t>
    <phoneticPr fontId="1" type="noConversion"/>
  </si>
  <si>
    <t>PondCount</t>
    <phoneticPr fontId="1" type="noConversion"/>
  </si>
  <si>
    <t>PondCapacity</t>
    <phoneticPr fontId="1" type="noConversion"/>
  </si>
  <si>
    <t>PondStorage</t>
    <phoneticPr fontId="1" type="noConversion"/>
  </si>
  <si>
    <t>PercentageOfPondStorage</t>
    <phoneticPr fontId="1" type="noConversion"/>
  </si>
  <si>
    <t>ChannelName</t>
    <phoneticPr fontId="1" type="noConversion"/>
  </si>
  <si>
    <t>埤塘數</t>
  </si>
  <si>
    <t>八德</t>
  </si>
  <si>
    <t>員樹林</t>
  </si>
  <si>
    <t>中壢</t>
  </si>
  <si>
    <t>社子</t>
  </si>
  <si>
    <t>埔頂</t>
  </si>
  <si>
    <t>東勢</t>
  </si>
  <si>
    <t>南勢</t>
  </si>
  <si>
    <t>平鎮</t>
  </si>
  <si>
    <t>過嶺</t>
  </si>
  <si>
    <t>楊梅</t>
  </si>
  <si>
    <t>山溪</t>
  </si>
  <si>
    <t>環頂</t>
  </si>
  <si>
    <t>高山頂</t>
  </si>
  <si>
    <t>富岡</t>
  </si>
  <si>
    <t>繞嶺</t>
  </si>
  <si>
    <t>湖口</t>
  </si>
  <si>
    <t>合計</t>
  </si>
  <si>
    <t>總蓄水率</t>
  </si>
  <si>
    <t>1支線</t>
    <phoneticPr fontId="1" type="noConversion"/>
  </si>
  <si>
    <t>2支線</t>
    <phoneticPr fontId="1" type="noConversion"/>
  </si>
  <si>
    <t>4支線</t>
    <phoneticPr fontId="1" type="noConversion"/>
  </si>
  <si>
    <t>3支線</t>
    <phoneticPr fontId="1" type="noConversion"/>
  </si>
  <si>
    <t>5支線</t>
    <phoneticPr fontId="1" type="noConversion"/>
  </si>
  <si>
    <t>6支線</t>
    <phoneticPr fontId="1" type="noConversion"/>
  </si>
  <si>
    <t>7支線</t>
    <phoneticPr fontId="1" type="noConversion"/>
  </si>
  <si>
    <t>8-1支線</t>
    <phoneticPr fontId="1" type="noConversion"/>
  </si>
  <si>
    <t>8支線</t>
    <phoneticPr fontId="1" type="noConversion"/>
  </si>
  <si>
    <t>8-2號池</t>
    <phoneticPr fontId="1" type="noConversion"/>
  </si>
  <si>
    <t>9支線</t>
    <phoneticPr fontId="1" type="noConversion"/>
  </si>
  <si>
    <t>10-1號池</t>
    <phoneticPr fontId="1" type="noConversion"/>
  </si>
  <si>
    <t>10支線</t>
    <phoneticPr fontId="1" type="noConversion"/>
  </si>
  <si>
    <t>11支線</t>
    <phoneticPr fontId="1" type="noConversion"/>
  </si>
  <si>
    <t>12支線</t>
    <phoneticPr fontId="1" type="noConversion"/>
  </si>
  <si>
    <t>蚵殼港圳</t>
    <phoneticPr fontId="1" type="noConversion"/>
  </si>
  <si>
    <t>光復圳</t>
    <phoneticPr fontId="1" type="noConversion"/>
  </si>
  <si>
    <t>新福等圳</t>
    <phoneticPr fontId="1" type="noConversion"/>
  </si>
  <si>
    <t>NO1</t>
  </si>
  <si>
    <t>NO2</t>
  </si>
  <si>
    <t>NO3</t>
  </si>
  <si>
    <t>NO4</t>
  </si>
  <si>
    <t>NO5</t>
  </si>
  <si>
    <t>NO6</t>
  </si>
  <si>
    <t>NO7</t>
  </si>
  <si>
    <t>NO8</t>
  </si>
  <si>
    <t>NO9</t>
  </si>
  <si>
    <t>NULL</t>
    <phoneticPr fontId="1" type="noConversion"/>
  </si>
  <si>
    <t>ManageID</t>
    <phoneticPr fontId="1" type="noConversion"/>
  </si>
  <si>
    <t>NO10</t>
    <phoneticPr fontId="1" type="noConversion"/>
  </si>
  <si>
    <t>NO11</t>
  </si>
  <si>
    <t>NO13</t>
  </si>
  <si>
    <t>NO11</t>
    <phoneticPr fontId="1" type="noConversion"/>
  </si>
  <si>
    <t>[觀音]</t>
  </si>
  <si>
    <t>山麓</t>
  </si>
  <si>
    <t>大金山</t>
  </si>
  <si>
    <t>NO12</t>
    <phoneticPr fontId="1" type="noConversion"/>
  </si>
  <si>
    <t>NO14</t>
    <phoneticPr fontId="1" type="noConversion"/>
  </si>
  <si>
    <t>NO15</t>
    <phoneticPr fontId="1" type="noConversion"/>
  </si>
  <si>
    <t>石門管理處埤塘蓄水狀況統計表</t>
  </si>
  <si>
    <t>支渠</t>
  </si>
  <si>
    <t>埤塘面積
(ha)</t>
  </si>
  <si>
    <t>有效蓄水量
(m3)</t>
  </si>
  <si>
    <t>灌溉面積
(ha)</t>
  </si>
  <si>
    <t>百分比
(%)</t>
  </si>
  <si>
    <t>資料日期</t>
    <phoneticPr fontId="21" type="noConversion"/>
  </si>
  <si>
    <t>檔案日期</t>
    <phoneticPr fontId="21" type="noConversion"/>
  </si>
  <si>
    <t>統計時間：113/03/22</t>
    <phoneticPr fontId="1" type="noConversion"/>
  </si>
  <si>
    <t>DataTime</t>
  </si>
  <si>
    <t>2024/3/22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</si>
</sst>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76" formatCode="00000"/>
    <numFmt numFmtId="177" formatCode="0_ "/>
    <numFmt numFmtId="178" formatCode="0.0_ "/>
    <numFmt numFmtId="179" formatCode="#,##0_ "/>
    <numFmt numFmtId="180" formatCode="0_);[Red]\(0\)"/>
    <numFmt numFmtId="181" formatCode="#,##0.00_ "/>
    <numFmt numFmtId="182" formatCode="0;[Red]0"/>
    <numFmt numFmtId="183" formatCode="#,##0.0_);[Red]\(#,##0.0\)"/>
    <numFmt numFmtId="184" formatCode="#,##0_);[Red]\(#,##0\)"/>
    <numFmt numFmtId="185" formatCode="#,##0.00_);[Red]\(#,##0.00\)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4"/>
      <color theme="1"/>
      <name val="Microsoft JhengHei"/>
      <family val="2"/>
      <charset val="136"/>
    </font>
    <font>
      <b/>
      <sz val="14"/>
      <color rgb="FF000000"/>
      <name val="Arial"/>
      <family val="2"/>
    </font>
    <font>
      <b/>
      <sz val="14"/>
      <color rgb="FF990000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微軟正黑體"/>
      <family val="2"/>
      <charset val="136"/>
    </font>
    <font>
      <b/>
      <sz val="14"/>
      <color rgb="FF000000"/>
      <name val="Microsoft JhengHei"/>
      <family val="2"/>
      <charset val="136"/>
    </font>
    <font>
      <b/>
      <sz val="24"/>
      <color rgb="FFCC4125"/>
      <name val="Arial"/>
      <family val="2"/>
    </font>
    <font>
      <sz val="10"/>
      <color theme="1"/>
      <name val="Arial"/>
      <family val="2"/>
    </font>
    <font>
      <b/>
      <sz val="10"/>
      <color rgb="FFA61C00"/>
      <name val="Arial"/>
      <family val="2"/>
    </font>
    <font>
      <sz val="14"/>
      <color theme="1"/>
      <name val="微軟正黑體"/>
      <family val="2"/>
      <charset val="136"/>
    </font>
    <font>
      <b/>
      <sz val="18"/>
      <color rgb="FFFF0000"/>
      <name val="Arial"/>
      <family val="2"/>
    </font>
    <font>
      <sz val="12"/>
      <color rgb="FF000000"/>
      <name val="新細明體"/>
      <family val="1"/>
      <charset val="136"/>
    </font>
    <font>
      <sz val="12"/>
      <color rgb="FF000000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14"/>
      <color rgb="FF000000"/>
      <name val="Microsoft JhengHei"/>
      <family val="2"/>
      <charset val="136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color rgb="FF000000"/>
      <name val="MingLiu"/>
      <family val="3"/>
      <charset val="136"/>
    </font>
    <font>
      <sz val="12"/>
      <color rgb="FF000000"/>
      <name val="MingLiu"/>
      <family val="3"/>
      <charset val="136"/>
    </font>
    <font>
      <sz val="14"/>
      <color rgb="FF000000"/>
      <name val="MingLiu"/>
      <family val="3"/>
      <charset val="136"/>
    </font>
    <font>
      <sz val="12"/>
      <name val="Arial"/>
      <family val="2"/>
    </font>
    <font>
      <b/>
      <sz val="14"/>
      <color rgb="FFFF0000"/>
      <name val="MingLiu"/>
      <family val="3"/>
      <charset val="136"/>
    </font>
    <font>
      <b/>
      <sz val="16"/>
      <color rgb="FF000000"/>
      <name val="MingLiu"/>
      <family val="3"/>
      <charset val="136"/>
    </font>
    <font>
      <sz val="14"/>
      <color rgb="FFCCCCCC"/>
      <name val="JetBrains Mono"/>
      <family val="3"/>
    </font>
  </fonts>
  <fills count="10">
    <fill>
      <patternFill patternType="none"/>
    </fill>
    <fill>
      <patternFill patternType="gray125"/>
    </fill>
    <fill>
      <patternFill patternType="solid">
        <fgColor rgb="FFA2C4C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EBEFF1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3C47D"/>
        <bgColor indexed="64"/>
      </patternFill>
    </fill>
  </fills>
  <borders count="34">
    <border>
      <left/>
      <right/>
      <top/>
      <bottom/>
      <diagonal/>
    </border>
    <border>
      <left style="double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1155CC"/>
      </right>
      <top style="medium">
        <color rgb="FF000000"/>
      </top>
      <bottom/>
      <diagonal/>
    </border>
    <border>
      <left style="double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1155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1155CC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1155CC"/>
      </right>
      <top/>
      <bottom style="thick">
        <color rgb="FF000000"/>
      </bottom>
      <diagonal/>
    </border>
    <border>
      <left style="double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1155CC"/>
      </right>
      <top style="medium">
        <color rgb="FFCCCCCC"/>
      </top>
      <bottom style="thick">
        <color rgb="FF000000"/>
      </bottom>
      <diagonal/>
    </border>
    <border>
      <left style="double">
        <color rgb="FF000000"/>
      </left>
      <right style="medium">
        <color rgb="FFCCCCCC"/>
      </right>
      <top style="thick">
        <color rgb="FF000000"/>
      </top>
      <bottom/>
      <diagonal/>
    </border>
    <border>
      <left style="medium">
        <color rgb="FFCCCCCC"/>
      </left>
      <right style="medium">
        <color rgb="FF1155CC"/>
      </right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thick">
        <color rgb="FF000000"/>
      </top>
      <bottom style="double">
        <color rgb="FF000000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178" fontId="15" fillId="0" borderId="0" xfId="0" applyNumberFormat="1" applyFont="1">
      <alignment vertical="center"/>
    </xf>
    <xf numFmtId="179" fontId="15" fillId="0" borderId="0" xfId="0" applyNumberFormat="1" applyFont="1">
      <alignment vertical="center"/>
    </xf>
    <xf numFmtId="180" fontId="15" fillId="0" borderId="0" xfId="0" applyNumberFormat="1" applyFont="1">
      <alignment vertical="center"/>
    </xf>
    <xf numFmtId="181" fontId="15" fillId="0" borderId="0" xfId="0" applyNumberFormat="1" applyFont="1">
      <alignment vertical="center"/>
    </xf>
    <xf numFmtId="182" fontId="10" fillId="7" borderId="0" xfId="0" applyNumberFormat="1" applyFont="1" applyFill="1" applyAlignment="1">
      <alignment horizontal="center" vertical="center"/>
    </xf>
    <xf numFmtId="0" fontId="15" fillId="8" borderId="0" xfId="0" applyFont="1" applyFill="1">
      <alignment vertical="center"/>
    </xf>
    <xf numFmtId="0" fontId="4" fillId="8" borderId="0" xfId="0" applyFont="1" applyFill="1">
      <alignment vertical="center"/>
    </xf>
    <xf numFmtId="9" fontId="15" fillId="8" borderId="0" xfId="0" applyNumberFormat="1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right" wrapText="1"/>
    </xf>
    <xf numFmtId="0" fontId="3" fillId="4" borderId="13" xfId="0" applyFont="1" applyFill="1" applyBorder="1" applyAlignment="1">
      <alignment horizontal="right" wrapText="1"/>
    </xf>
    <xf numFmtId="3" fontId="3" fillId="4" borderId="13" xfId="0" applyNumberFormat="1" applyFont="1" applyFill="1" applyBorder="1" applyAlignment="1">
      <alignment horizontal="right" wrapText="1"/>
    </xf>
    <xf numFmtId="3" fontId="11" fillId="4" borderId="13" xfId="0" applyNumberFormat="1" applyFont="1" applyFill="1" applyBorder="1" applyAlignment="1">
      <alignment horizontal="right" wrapText="1"/>
    </xf>
    <xf numFmtId="10" fontId="7" fillId="5" borderId="13" xfId="0" applyNumberFormat="1" applyFont="1" applyFill="1" applyBorder="1" applyAlignment="1">
      <alignment horizontal="right" wrapText="1"/>
    </xf>
    <xf numFmtId="14" fontId="8" fillId="4" borderId="14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right" wrapText="1"/>
    </xf>
    <xf numFmtId="0" fontId="3" fillId="6" borderId="13" xfId="0" applyFont="1" applyFill="1" applyBorder="1" applyAlignment="1">
      <alignment horizontal="right" wrapText="1"/>
    </xf>
    <xf numFmtId="3" fontId="3" fillId="6" borderId="13" xfId="0" applyNumberFormat="1" applyFont="1" applyFill="1" applyBorder="1" applyAlignment="1">
      <alignment horizontal="right" wrapText="1"/>
    </xf>
    <xf numFmtId="3" fontId="11" fillId="6" borderId="13" xfId="0" applyNumberFormat="1" applyFont="1" applyFill="1" applyBorder="1" applyAlignment="1">
      <alignment horizontal="right" wrapText="1"/>
    </xf>
    <xf numFmtId="14" fontId="8" fillId="6" borderId="14" xfId="0" applyNumberFormat="1" applyFont="1" applyFill="1" applyBorder="1" applyAlignment="1">
      <alignment horizontal="center" vertical="center" wrapText="1"/>
    </xf>
    <xf numFmtId="10" fontId="7" fillId="9" borderId="13" xfId="0" applyNumberFormat="1" applyFont="1" applyFill="1" applyBorder="1" applyAlignment="1">
      <alignment horizontal="right" wrapText="1"/>
    </xf>
    <xf numFmtId="0" fontId="9" fillId="6" borderId="13" xfId="0" applyFont="1" applyFill="1" applyBorder="1" applyAlignment="1">
      <alignment horizontal="right" wrapText="1"/>
    </xf>
    <xf numFmtId="0" fontId="9" fillId="4" borderId="13" xfId="0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right" wrapText="1"/>
    </xf>
    <xf numFmtId="3" fontId="2" fillId="4" borderId="6" xfId="0" applyNumberFormat="1" applyFont="1" applyFill="1" applyBorder="1" applyAlignment="1">
      <alignment horizontal="right" wrapText="1"/>
    </xf>
    <xf numFmtId="3" fontId="16" fillId="4" borderId="7" xfId="0" applyNumberFormat="1" applyFont="1" applyFill="1" applyBorder="1" applyAlignment="1">
      <alignment horizontal="center" wrapText="1"/>
    </xf>
    <xf numFmtId="10" fontId="12" fillId="4" borderId="7" xfId="0" applyNumberFormat="1" applyFont="1" applyFill="1" applyBorder="1" applyAlignment="1">
      <alignment horizontal="right" wrapText="1"/>
    </xf>
    <xf numFmtId="0" fontId="13" fillId="4" borderId="8" xfId="0" applyFont="1" applyFill="1" applyBorder="1" applyAlignment="1">
      <alignment vertical="center" wrapText="1"/>
    </xf>
    <xf numFmtId="184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43" fontId="4" fillId="0" borderId="0" xfId="5" applyFont="1">
      <alignment vertical="center"/>
    </xf>
    <xf numFmtId="14" fontId="4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184" fontId="25" fillId="0" borderId="0" xfId="0" applyNumberFormat="1" applyFont="1" applyAlignment="1">
      <alignment horizontal="right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183" fontId="25" fillId="0" borderId="19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184" fontId="25" fillId="0" borderId="19" xfId="0" applyNumberFormat="1" applyFont="1" applyBorder="1" applyAlignment="1">
      <alignment horizontal="center" vertical="center" wrapText="1"/>
    </xf>
    <xf numFmtId="184" fontId="25" fillId="0" borderId="20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77" fontId="25" fillId="0" borderId="22" xfId="0" applyNumberFormat="1" applyFont="1" applyBorder="1" applyAlignment="1">
      <alignment horizontal="center" vertical="center"/>
    </xf>
    <xf numFmtId="185" fontId="25" fillId="0" borderId="22" xfId="0" applyNumberFormat="1" applyFont="1" applyBorder="1" applyAlignment="1">
      <alignment horizontal="right" vertical="center"/>
    </xf>
    <xf numFmtId="179" fontId="25" fillId="0" borderId="22" xfId="0" applyNumberFormat="1" applyFont="1" applyBorder="1" applyAlignment="1">
      <alignment horizontal="right" vertical="center"/>
    </xf>
    <xf numFmtId="184" fontId="25" fillId="0" borderId="22" xfId="0" applyNumberFormat="1" applyFont="1" applyBorder="1" applyAlignment="1">
      <alignment horizontal="right" vertical="center"/>
    </xf>
    <xf numFmtId="9" fontId="25" fillId="0" borderId="22" xfId="0" applyNumberFormat="1" applyFont="1" applyBorder="1" applyAlignment="1">
      <alignment horizontal="center" vertical="center"/>
    </xf>
    <xf numFmtId="184" fontId="25" fillId="0" borderId="23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177" fontId="25" fillId="0" borderId="28" xfId="0" applyNumberFormat="1" applyFont="1" applyBorder="1" applyAlignment="1">
      <alignment horizontal="center" vertical="center"/>
    </xf>
    <xf numFmtId="185" fontId="25" fillId="0" borderId="28" xfId="0" applyNumberFormat="1" applyFont="1" applyBorder="1" applyAlignment="1">
      <alignment horizontal="right" vertical="center"/>
    </xf>
    <xf numFmtId="179" fontId="25" fillId="0" borderId="28" xfId="0" applyNumberFormat="1" applyFont="1" applyBorder="1" applyAlignment="1">
      <alignment horizontal="right" vertical="center"/>
    </xf>
    <xf numFmtId="184" fontId="25" fillId="0" borderId="28" xfId="0" applyNumberFormat="1" applyFont="1" applyBorder="1" applyAlignment="1">
      <alignment horizontal="right" vertical="center"/>
    </xf>
    <xf numFmtId="181" fontId="25" fillId="0" borderId="28" xfId="0" applyNumberFormat="1" applyFont="1" applyBorder="1" applyAlignment="1">
      <alignment horizontal="center" vertical="center"/>
    </xf>
    <xf numFmtId="184" fontId="27" fillId="0" borderId="29" xfId="0" applyNumberFormat="1" applyFont="1" applyBorder="1" applyAlignment="1">
      <alignment horizontal="right" vertical="center"/>
    </xf>
    <xf numFmtId="0" fontId="25" fillId="0" borderId="0" xfId="0" applyFont="1">
      <alignment vertical="center"/>
    </xf>
    <xf numFmtId="185" fontId="25" fillId="0" borderId="0" xfId="0" applyNumberFormat="1" applyFont="1">
      <alignment vertical="center"/>
    </xf>
    <xf numFmtId="184" fontId="25" fillId="0" borderId="30" xfId="0" applyNumberFormat="1" applyFont="1" applyBorder="1">
      <alignment vertical="center"/>
    </xf>
    <xf numFmtId="0" fontId="25" fillId="0" borderId="31" xfId="0" applyFont="1" applyBorder="1" applyAlignment="1">
      <alignment horizontal="center" vertical="center"/>
    </xf>
    <xf numFmtId="10" fontId="28" fillId="0" borderId="32" xfId="0" applyNumberFormat="1" applyFont="1" applyBorder="1">
      <alignment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5" xfId="0" applyNumberFormat="1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4" fontId="8" fillId="4" borderId="16" xfId="0" applyNumberFormat="1" applyFont="1" applyFill="1" applyBorder="1" applyAlignment="1">
      <alignment horizontal="center" vertical="center" wrapText="1"/>
    </xf>
    <xf numFmtId="14" fontId="8" fillId="4" borderId="1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6" fillId="0" borderId="26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26" fillId="0" borderId="25" xfId="0" applyFont="1" applyBorder="1">
      <alignment vertical="center"/>
    </xf>
    <xf numFmtId="0" fontId="29" fillId="0" borderId="0" xfId="0" applyFont="1">
      <alignment vertical="center"/>
    </xf>
    <xf numFmtId="14" fontId="29" fillId="0" borderId="0" xfId="0" applyNumberFormat="1" applyFont="1">
      <alignment vertical="center"/>
    </xf>
    <xf numFmtId="49" fontId="0" fillId="0" borderId="0" xfId="0" applyNumberFormat="1">
      <alignment vertical="center"/>
    </xf>
  </cellXfs>
  <cellStyles count="6">
    <cellStyle name="一般" xfId="0" builtinId="0"/>
    <cellStyle name="一般 2" xfId="1" xr:uid="{B6D9BC9C-8DC3-494F-911F-B88E085CFA39}"/>
    <cellStyle name="一般 3" xfId="3" xr:uid="{A73F5C85-54D9-432A-9E93-B13B9953F953}"/>
    <cellStyle name="一般 4" xfId="4" xr:uid="{9E5CA491-5DCB-4DE6-A7E9-888B1CA86E3A}"/>
    <cellStyle name="千分位" xfId="5" builtinId="3"/>
    <cellStyle name="百分比 2" xfId="2" xr:uid="{2B1EAED7-17A7-4D9F-A274-A486DB3EB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BF05-4576-4928-815B-00ED34E389F5}">
  <dimension ref="A1:G22"/>
  <sheetViews>
    <sheetView zoomScale="70" zoomScaleNormal="70" workbookViewId="0">
      <selection activeCell="G20" sqref="G20"/>
    </sheetView>
  </sheetViews>
  <sheetFormatPr defaultRowHeight="16.5"/>
  <cols>
    <col min="1" max="7" width="25.625" customWidth="1"/>
  </cols>
  <sheetData>
    <row r="1" spans="1:7" ht="19.5" customHeight="1">
      <c r="A1" s="83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7" t="s">
        <v>5</v>
      </c>
      <c r="G1" s="89" t="s">
        <v>6</v>
      </c>
    </row>
    <row r="2" spans="1:7" ht="19.5" customHeight="1" thickBot="1">
      <c r="A2" s="84"/>
      <c r="B2" s="86"/>
      <c r="C2" s="86"/>
      <c r="D2" s="86"/>
      <c r="E2" s="86"/>
      <c r="F2" s="88"/>
      <c r="G2" s="90"/>
    </row>
    <row r="3" spans="1:7" ht="19.5" customHeight="1" thickTop="1" thickBot="1">
      <c r="A3" s="14" t="s">
        <v>7</v>
      </c>
      <c r="B3" s="15" t="s">
        <v>8</v>
      </c>
      <c r="C3" s="16">
        <v>4</v>
      </c>
      <c r="D3" s="17">
        <v>687385</v>
      </c>
      <c r="E3" s="18">
        <v>531581</v>
      </c>
      <c r="F3" s="19">
        <v>0.77329999999999999</v>
      </c>
      <c r="G3" s="20">
        <v>45373</v>
      </c>
    </row>
    <row r="4" spans="1:7" ht="19.5" customHeight="1" thickTop="1" thickBot="1">
      <c r="A4" s="21" t="s">
        <v>9</v>
      </c>
      <c r="B4" s="22" t="s">
        <v>10</v>
      </c>
      <c r="C4" s="23">
        <v>28</v>
      </c>
      <c r="D4" s="24">
        <v>4265392</v>
      </c>
      <c r="E4" s="25">
        <v>3614763</v>
      </c>
      <c r="F4" s="19">
        <v>0.84750000000000003</v>
      </c>
      <c r="G4" s="20">
        <v>45373</v>
      </c>
    </row>
    <row r="5" spans="1:7" ht="19.5" customHeight="1" thickTop="1" thickBot="1">
      <c r="A5" s="79" t="s">
        <v>11</v>
      </c>
      <c r="B5" s="15" t="s">
        <v>12</v>
      </c>
      <c r="C5" s="16">
        <v>6</v>
      </c>
      <c r="D5" s="17">
        <v>423603</v>
      </c>
      <c r="E5" s="18">
        <v>328830</v>
      </c>
      <c r="F5" s="19">
        <v>0.77629999999999999</v>
      </c>
      <c r="G5" s="81">
        <v>45373</v>
      </c>
    </row>
    <row r="6" spans="1:7" ht="19.5" customHeight="1" thickTop="1" thickBot="1">
      <c r="A6" s="91"/>
      <c r="B6" s="22" t="s">
        <v>13</v>
      </c>
      <c r="C6" s="23">
        <v>14</v>
      </c>
      <c r="D6" s="24">
        <v>1396640</v>
      </c>
      <c r="E6" s="25">
        <v>1131525</v>
      </c>
      <c r="F6" s="19">
        <v>0.81020000000000003</v>
      </c>
      <c r="G6" s="92"/>
    </row>
    <row r="7" spans="1:7" ht="19.5" customHeight="1" thickTop="1" thickBot="1">
      <c r="A7" s="80"/>
      <c r="B7" s="15" t="s">
        <v>14</v>
      </c>
      <c r="C7" s="16">
        <v>12</v>
      </c>
      <c r="D7" s="17">
        <v>1479691</v>
      </c>
      <c r="E7" s="18">
        <v>1042729</v>
      </c>
      <c r="F7" s="19">
        <v>0.70469999999999999</v>
      </c>
      <c r="G7" s="82"/>
    </row>
    <row r="8" spans="1:7" ht="19.5" customHeight="1" thickTop="1" thickBot="1">
      <c r="A8" s="73" t="s">
        <v>15</v>
      </c>
      <c r="B8" s="22" t="s">
        <v>16</v>
      </c>
      <c r="C8" s="23">
        <v>12</v>
      </c>
      <c r="D8" s="24">
        <v>979154</v>
      </c>
      <c r="E8" s="25">
        <v>757053</v>
      </c>
      <c r="F8" s="19">
        <v>0.7732</v>
      </c>
      <c r="G8" s="76">
        <v>45373</v>
      </c>
    </row>
    <row r="9" spans="1:7" ht="19.5" customHeight="1" thickTop="1" thickBot="1">
      <c r="A9" s="74"/>
      <c r="B9" s="15" t="s">
        <v>17</v>
      </c>
      <c r="C9" s="16">
        <v>11</v>
      </c>
      <c r="D9" s="17">
        <v>1989529</v>
      </c>
      <c r="E9" s="18">
        <v>1746629</v>
      </c>
      <c r="F9" s="19">
        <v>0.87790000000000001</v>
      </c>
      <c r="G9" s="77"/>
    </row>
    <row r="10" spans="1:7" ht="19.5" customHeight="1" thickTop="1" thickBot="1">
      <c r="A10" s="75"/>
      <c r="B10" s="22" t="s">
        <v>18</v>
      </c>
      <c r="C10" s="23">
        <v>5</v>
      </c>
      <c r="D10" s="24">
        <v>682019</v>
      </c>
      <c r="E10" s="25">
        <v>465309</v>
      </c>
      <c r="F10" s="27">
        <v>0.68230000000000002</v>
      </c>
      <c r="G10" s="78"/>
    </row>
    <row r="11" spans="1:7" ht="19.5" customHeight="1" thickTop="1" thickBot="1">
      <c r="A11" s="14" t="s">
        <v>19</v>
      </c>
      <c r="B11" s="15" t="s">
        <v>20</v>
      </c>
      <c r="C11" s="16">
        <v>31</v>
      </c>
      <c r="D11" s="17">
        <v>3930229</v>
      </c>
      <c r="E11" s="18">
        <v>3520552</v>
      </c>
      <c r="F11" s="19">
        <v>0.89580000000000004</v>
      </c>
      <c r="G11" s="20">
        <v>45373</v>
      </c>
    </row>
    <row r="12" spans="1:7" ht="19.5" customHeight="1" thickTop="1" thickBot="1">
      <c r="A12" s="73" t="s">
        <v>21</v>
      </c>
      <c r="B12" s="22" t="s">
        <v>22</v>
      </c>
      <c r="C12" s="23">
        <v>1</v>
      </c>
      <c r="D12" s="24">
        <v>46551</v>
      </c>
      <c r="E12" s="25">
        <v>40730</v>
      </c>
      <c r="F12" s="19">
        <v>0.875</v>
      </c>
      <c r="G12" s="76">
        <v>45373</v>
      </c>
    </row>
    <row r="13" spans="1:7" ht="19.5" customHeight="1" thickTop="1" thickBot="1">
      <c r="A13" s="74"/>
      <c r="B13" s="15" t="s">
        <v>23</v>
      </c>
      <c r="C13" s="16">
        <v>15</v>
      </c>
      <c r="D13" s="17">
        <v>2737044</v>
      </c>
      <c r="E13" s="18">
        <v>2188442</v>
      </c>
      <c r="F13" s="19">
        <v>0.79959999999999998</v>
      </c>
      <c r="G13" s="77"/>
    </row>
    <row r="14" spans="1:7" ht="19.5" customHeight="1" thickTop="1" thickBot="1">
      <c r="A14" s="75"/>
      <c r="B14" s="22" t="s">
        <v>24</v>
      </c>
      <c r="C14" s="23">
        <v>1</v>
      </c>
      <c r="D14" s="24">
        <v>78070</v>
      </c>
      <c r="E14" s="25">
        <v>68251</v>
      </c>
      <c r="F14" s="19">
        <v>0.87419999999999998</v>
      </c>
      <c r="G14" s="78"/>
    </row>
    <row r="15" spans="1:7" ht="19.5" customHeight="1" thickTop="1" thickBot="1">
      <c r="A15" s="79" t="s">
        <v>93</v>
      </c>
      <c r="B15" s="15" t="s">
        <v>25</v>
      </c>
      <c r="C15" s="16">
        <v>15</v>
      </c>
      <c r="D15" s="17">
        <v>3469358</v>
      </c>
      <c r="E15" s="18">
        <v>2786097</v>
      </c>
      <c r="F15" s="19">
        <v>0.80310000000000004</v>
      </c>
      <c r="G15" s="81">
        <v>45373</v>
      </c>
    </row>
    <row r="16" spans="1:7" ht="19.5" customHeight="1" thickTop="1" thickBot="1">
      <c r="A16" s="80"/>
      <c r="B16" s="22" t="s">
        <v>26</v>
      </c>
      <c r="C16" s="23">
        <v>21</v>
      </c>
      <c r="D16" s="24">
        <v>4589178</v>
      </c>
      <c r="E16" s="25">
        <v>4232817</v>
      </c>
      <c r="F16" s="19">
        <v>0.92230000000000001</v>
      </c>
      <c r="G16" s="82"/>
    </row>
    <row r="17" spans="1:7" ht="19.5" customHeight="1" thickTop="1" thickBot="1">
      <c r="A17" s="79" t="s">
        <v>27</v>
      </c>
      <c r="B17" s="15" t="s">
        <v>28</v>
      </c>
      <c r="C17" s="16">
        <v>20</v>
      </c>
      <c r="D17" s="17">
        <v>4288382</v>
      </c>
      <c r="E17" s="18">
        <v>3703580</v>
      </c>
      <c r="F17" s="19">
        <v>0.86360000000000003</v>
      </c>
      <c r="G17" s="81">
        <v>45373</v>
      </c>
    </row>
    <row r="18" spans="1:7" ht="19.5" customHeight="1" thickTop="1" thickBot="1">
      <c r="A18" s="80"/>
      <c r="B18" s="28" t="s">
        <v>29</v>
      </c>
      <c r="C18" s="23">
        <v>15</v>
      </c>
      <c r="D18" s="24">
        <v>2954825</v>
      </c>
      <c r="E18" s="25">
        <v>2690238</v>
      </c>
      <c r="F18" s="19">
        <v>0.91049999999999998</v>
      </c>
      <c r="G18" s="82"/>
    </row>
    <row r="19" spans="1:7" ht="19.5" customHeight="1" thickTop="1" thickBot="1">
      <c r="A19" s="14" t="s">
        <v>30</v>
      </c>
      <c r="B19" s="29" t="s">
        <v>31</v>
      </c>
      <c r="C19" s="16">
        <v>65</v>
      </c>
      <c r="D19" s="17">
        <v>9080780</v>
      </c>
      <c r="E19" s="18">
        <v>7465217</v>
      </c>
      <c r="F19" s="19">
        <v>0.82210000000000005</v>
      </c>
      <c r="G19" s="20">
        <v>45373</v>
      </c>
    </row>
    <row r="20" spans="1:7" ht="19.5" customHeight="1" thickTop="1" thickBot="1">
      <c r="A20" s="21" t="s">
        <v>32</v>
      </c>
      <c r="B20" s="28" t="s">
        <v>33</v>
      </c>
      <c r="C20" s="23">
        <v>6</v>
      </c>
      <c r="D20" s="24">
        <v>1054269</v>
      </c>
      <c r="E20" s="25">
        <v>770836</v>
      </c>
      <c r="F20" s="19">
        <v>0.73119999999999996</v>
      </c>
      <c r="G20" s="26">
        <v>45373</v>
      </c>
    </row>
    <row r="21" spans="1:7" ht="31.5" thickTop="1" thickBot="1">
      <c r="A21" s="71" t="s">
        <v>58</v>
      </c>
      <c r="B21" s="72"/>
      <c r="C21" s="30">
        <v>282</v>
      </c>
      <c r="D21" s="31">
        <v>44132098</v>
      </c>
      <c r="E21" s="32">
        <v>37085179</v>
      </c>
      <c r="F21" s="33">
        <v>0.84030000000000005</v>
      </c>
      <c r="G21" s="34"/>
    </row>
    <row r="22" spans="1:7" ht="17.25" thickTop="1"/>
  </sheetData>
  <mergeCells count="18">
    <mergeCell ref="A8:A10"/>
    <mergeCell ref="G8:G10"/>
    <mergeCell ref="A1:A2"/>
    <mergeCell ref="B1:B2"/>
    <mergeCell ref="C1:C2"/>
    <mergeCell ref="D1:D2"/>
    <mergeCell ref="E1:E2"/>
    <mergeCell ref="F1:F2"/>
    <mergeCell ref="G1:G2"/>
    <mergeCell ref="A5:A7"/>
    <mergeCell ref="G5:G7"/>
    <mergeCell ref="A21:B21"/>
    <mergeCell ref="A12:A14"/>
    <mergeCell ref="G12:G14"/>
    <mergeCell ref="A15:A16"/>
    <mergeCell ref="G15:G16"/>
    <mergeCell ref="A17:A18"/>
    <mergeCell ref="G17:G1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B8DD-3B59-4653-8950-D8027212CA6D}">
  <dimension ref="A1:L22"/>
  <sheetViews>
    <sheetView zoomScale="85" zoomScaleNormal="85" workbookViewId="0">
      <selection activeCell="H2" sqref="H2"/>
    </sheetView>
  </sheetViews>
  <sheetFormatPr defaultColWidth="9" defaultRowHeight="18.75"/>
  <cols>
    <col min="1" max="1" width="9" style="3"/>
    <col min="2" max="2" width="12.25" style="3" customWidth="1"/>
    <col min="3" max="3" width="9" style="3"/>
    <col min="4" max="4" width="16" style="3" customWidth="1"/>
    <col min="5" max="5" width="19.625" style="3" customWidth="1"/>
    <col min="6" max="6" width="16.125" style="3" customWidth="1"/>
    <col min="7" max="7" width="9.125" style="3" customWidth="1"/>
    <col min="8" max="8" width="26" style="3" customWidth="1"/>
    <col min="9" max="9" width="20.75" style="3" customWidth="1"/>
    <col min="10" max="10" width="18.125" style="3" customWidth="1"/>
    <col min="11" max="11" width="9" style="3"/>
    <col min="12" max="12" width="10" style="3" bestFit="1" customWidth="1"/>
    <col min="13" max="16384" width="9" style="3"/>
  </cols>
  <sheetData>
    <row r="1" spans="1:12" s="4" customFormat="1" ht="28.5" thickBot="1">
      <c r="A1" s="41" t="s">
        <v>99</v>
      </c>
      <c r="B1" s="41"/>
      <c r="C1" s="41"/>
      <c r="D1" s="41"/>
      <c r="E1" s="41"/>
      <c r="F1" s="41"/>
      <c r="G1" s="42"/>
      <c r="H1" s="43" t="s">
        <v>107</v>
      </c>
      <c r="I1" s="40" t="s">
        <v>105</v>
      </c>
      <c r="J1" s="40" t="s">
        <v>106</v>
      </c>
      <c r="L1" s="36"/>
    </row>
    <row r="2" spans="1:12" ht="39">
      <c r="A2" s="44" t="s">
        <v>0</v>
      </c>
      <c r="B2" s="45" t="s">
        <v>100</v>
      </c>
      <c r="C2" s="45" t="s">
        <v>41</v>
      </c>
      <c r="D2" s="46" t="s">
        <v>101</v>
      </c>
      <c r="E2" s="47" t="s">
        <v>102</v>
      </c>
      <c r="F2" s="48" t="s">
        <v>103</v>
      </c>
      <c r="G2" s="47" t="s">
        <v>104</v>
      </c>
      <c r="H2" s="49" t="s">
        <v>102</v>
      </c>
      <c r="I2" s="39" t="str">
        <f>TEXT(DATE(MID(H1,6,3)+1911,MID(H1,10,2),MID(H1,13,2)),"yyyy/m/d")</f>
        <v>2024/3/22</v>
      </c>
      <c r="J2" s="37" t="str">
        <f>I2</f>
        <v>2024/3/22</v>
      </c>
      <c r="L2" s="38"/>
    </row>
    <row r="3" spans="1:12" ht="19.5">
      <c r="A3" s="50" t="s">
        <v>42</v>
      </c>
      <c r="B3" s="51" t="s">
        <v>43</v>
      </c>
      <c r="C3" s="52">
        <v>69</v>
      </c>
      <c r="D3" s="53">
        <v>188.09</v>
      </c>
      <c r="E3" s="54">
        <v>1387660</v>
      </c>
      <c r="F3" s="55">
        <v>2544</v>
      </c>
      <c r="G3" s="56">
        <v>0.49</v>
      </c>
      <c r="H3" s="57">
        <f t="shared" ref="H3:H18" si="0">G3*E3</f>
        <v>679953.4</v>
      </c>
      <c r="I3" s="37"/>
      <c r="J3" s="35"/>
      <c r="K3" s="4"/>
      <c r="L3" s="4"/>
    </row>
    <row r="4" spans="1:12" ht="19.5">
      <c r="A4" s="93" t="s">
        <v>44</v>
      </c>
      <c r="B4" s="51" t="s">
        <v>45</v>
      </c>
      <c r="C4" s="52">
        <v>6</v>
      </c>
      <c r="D4" s="53">
        <v>18.61</v>
      </c>
      <c r="E4" s="54">
        <v>211058</v>
      </c>
      <c r="F4" s="55">
        <v>133</v>
      </c>
      <c r="G4" s="56">
        <v>0.62</v>
      </c>
      <c r="H4" s="57">
        <f t="shared" si="0"/>
        <v>130855.95999999999</v>
      </c>
    </row>
    <row r="5" spans="1:12" ht="19.5">
      <c r="A5" s="96"/>
      <c r="B5" s="51" t="s">
        <v>46</v>
      </c>
      <c r="C5" s="52">
        <v>15</v>
      </c>
      <c r="D5" s="53">
        <v>35.54</v>
      </c>
      <c r="E5" s="54">
        <v>416944</v>
      </c>
      <c r="F5" s="55">
        <v>583</v>
      </c>
      <c r="G5" s="56">
        <v>0.62</v>
      </c>
      <c r="H5" s="57">
        <f t="shared" si="0"/>
        <v>258505.28</v>
      </c>
    </row>
    <row r="6" spans="1:12" ht="19.5">
      <c r="A6" s="96"/>
      <c r="B6" s="51" t="s">
        <v>47</v>
      </c>
      <c r="C6" s="52">
        <v>6</v>
      </c>
      <c r="D6" s="53">
        <v>8.82</v>
      </c>
      <c r="E6" s="54">
        <v>7470</v>
      </c>
      <c r="F6" s="55">
        <v>164</v>
      </c>
      <c r="G6" s="56">
        <v>0.62</v>
      </c>
      <c r="H6" s="57">
        <f t="shared" si="0"/>
        <v>4631.3999999999996</v>
      </c>
    </row>
    <row r="7" spans="1:12" ht="19.5">
      <c r="A7" s="96"/>
      <c r="B7" s="51" t="s">
        <v>44</v>
      </c>
      <c r="C7" s="52">
        <v>22</v>
      </c>
      <c r="D7" s="53">
        <v>44.71</v>
      </c>
      <c r="E7" s="54">
        <v>90963</v>
      </c>
      <c r="F7" s="55">
        <v>636</v>
      </c>
      <c r="G7" s="56">
        <v>0.6</v>
      </c>
      <c r="H7" s="57">
        <f t="shared" si="0"/>
        <v>54577.799999999996</v>
      </c>
    </row>
    <row r="8" spans="1:12" ht="19.5">
      <c r="A8" s="96"/>
      <c r="B8" s="51" t="s">
        <v>48</v>
      </c>
      <c r="C8" s="52">
        <v>3</v>
      </c>
      <c r="D8" s="53">
        <v>5.45</v>
      </c>
      <c r="E8" s="54">
        <v>16900</v>
      </c>
      <c r="F8" s="55">
        <v>179</v>
      </c>
      <c r="G8" s="56">
        <v>0.62</v>
      </c>
      <c r="H8" s="57">
        <f t="shared" si="0"/>
        <v>10478</v>
      </c>
    </row>
    <row r="9" spans="1:12" ht="19.5">
      <c r="A9" s="94"/>
      <c r="B9" s="51" t="s">
        <v>49</v>
      </c>
      <c r="C9" s="52">
        <v>2</v>
      </c>
      <c r="D9" s="53">
        <v>3.15</v>
      </c>
      <c r="E9" s="54">
        <v>15140</v>
      </c>
      <c r="F9" s="55">
        <v>174</v>
      </c>
      <c r="G9" s="56">
        <v>0.6</v>
      </c>
      <c r="H9" s="57">
        <f t="shared" si="0"/>
        <v>9084</v>
      </c>
    </row>
    <row r="10" spans="1:12" ht="19.5">
      <c r="A10" s="50" t="s">
        <v>50</v>
      </c>
      <c r="B10" s="51" t="s">
        <v>50</v>
      </c>
      <c r="C10" s="52">
        <v>85</v>
      </c>
      <c r="D10" s="53">
        <v>235.67</v>
      </c>
      <c r="E10" s="54">
        <v>2260196</v>
      </c>
      <c r="F10" s="55">
        <v>2039</v>
      </c>
      <c r="G10" s="56">
        <v>0.67</v>
      </c>
      <c r="H10" s="57">
        <f t="shared" si="0"/>
        <v>1514331.32</v>
      </c>
    </row>
    <row r="11" spans="1:12" ht="19.5">
      <c r="A11" s="93" t="s">
        <v>51</v>
      </c>
      <c r="B11" s="51" t="s">
        <v>52</v>
      </c>
      <c r="C11" s="52">
        <v>2</v>
      </c>
      <c r="D11" s="53">
        <v>5.53</v>
      </c>
      <c r="E11" s="54">
        <v>46380</v>
      </c>
      <c r="F11" s="55">
        <v>67</v>
      </c>
      <c r="G11" s="56">
        <v>0.5</v>
      </c>
      <c r="H11" s="57">
        <f t="shared" si="0"/>
        <v>23190</v>
      </c>
    </row>
    <row r="12" spans="1:12" ht="19.5">
      <c r="A12" s="96"/>
      <c r="B12" s="51" t="s">
        <v>53</v>
      </c>
      <c r="C12" s="52">
        <v>59</v>
      </c>
      <c r="D12" s="53">
        <v>117.28</v>
      </c>
      <c r="E12" s="54">
        <v>1144074</v>
      </c>
      <c r="F12" s="55">
        <v>1285</v>
      </c>
      <c r="G12" s="56">
        <v>0.5</v>
      </c>
      <c r="H12" s="57">
        <f t="shared" si="0"/>
        <v>572037</v>
      </c>
    </row>
    <row r="13" spans="1:12" ht="19.5">
      <c r="A13" s="96"/>
      <c r="B13" s="51" t="s">
        <v>94</v>
      </c>
      <c r="C13" s="52">
        <v>9</v>
      </c>
      <c r="D13" s="53">
        <v>7.53</v>
      </c>
      <c r="E13" s="54">
        <v>57110</v>
      </c>
      <c r="F13" s="55">
        <v>249</v>
      </c>
      <c r="G13" s="56">
        <v>0.5</v>
      </c>
      <c r="H13" s="57">
        <f t="shared" si="0"/>
        <v>28555</v>
      </c>
    </row>
    <row r="14" spans="1:12" ht="19.5">
      <c r="A14" s="96"/>
      <c r="B14" s="51" t="s">
        <v>95</v>
      </c>
      <c r="C14" s="52">
        <v>4</v>
      </c>
      <c r="D14" s="53">
        <v>1.55</v>
      </c>
      <c r="E14" s="54">
        <v>9113</v>
      </c>
      <c r="F14" s="55">
        <v>172</v>
      </c>
      <c r="G14" s="56">
        <v>0.5</v>
      </c>
      <c r="H14" s="57">
        <f t="shared" si="0"/>
        <v>4556.5</v>
      </c>
    </row>
    <row r="15" spans="1:12" ht="19.5">
      <c r="A15" s="94"/>
      <c r="B15" s="51" t="s">
        <v>54</v>
      </c>
      <c r="C15" s="52">
        <v>3</v>
      </c>
      <c r="D15" s="53">
        <v>2.89</v>
      </c>
      <c r="E15" s="54">
        <v>12590</v>
      </c>
      <c r="F15" s="55">
        <v>135</v>
      </c>
      <c r="G15" s="56">
        <v>0.5</v>
      </c>
      <c r="H15" s="57">
        <f t="shared" si="0"/>
        <v>6295</v>
      </c>
    </row>
    <row r="16" spans="1:12" ht="19.5">
      <c r="A16" s="50" t="s">
        <v>55</v>
      </c>
      <c r="B16" s="51" t="s">
        <v>56</v>
      </c>
      <c r="C16" s="52">
        <v>79</v>
      </c>
      <c r="D16" s="53">
        <v>217.74</v>
      </c>
      <c r="E16" s="54">
        <v>3788137</v>
      </c>
      <c r="F16" s="55">
        <v>2419</v>
      </c>
      <c r="G16" s="56">
        <v>0.54</v>
      </c>
      <c r="H16" s="57">
        <f t="shared" si="0"/>
        <v>2045593.9800000002</v>
      </c>
    </row>
    <row r="17" spans="1:8" ht="19.5">
      <c r="A17" s="93" t="s">
        <v>57</v>
      </c>
      <c r="B17" s="51" t="s">
        <v>56</v>
      </c>
      <c r="C17" s="52">
        <v>8</v>
      </c>
      <c r="D17" s="53">
        <v>23.63</v>
      </c>
      <c r="E17" s="54">
        <v>356668</v>
      </c>
      <c r="F17" s="55">
        <v>288</v>
      </c>
      <c r="G17" s="56">
        <v>0.54</v>
      </c>
      <c r="H17" s="57">
        <f t="shared" si="0"/>
        <v>192600.72</v>
      </c>
    </row>
    <row r="18" spans="1:8" ht="19.5">
      <c r="A18" s="94"/>
      <c r="B18" s="51" t="s">
        <v>57</v>
      </c>
      <c r="C18" s="52">
        <v>27</v>
      </c>
      <c r="D18" s="53">
        <v>58.74</v>
      </c>
      <c r="E18" s="54">
        <v>460748</v>
      </c>
      <c r="F18" s="55">
        <v>768</v>
      </c>
      <c r="G18" s="56">
        <v>0.54</v>
      </c>
      <c r="H18" s="57">
        <f t="shared" si="0"/>
        <v>248803.92</v>
      </c>
    </row>
    <row r="19" spans="1:8" ht="20.25" thickBot="1">
      <c r="A19" s="58" t="s">
        <v>58</v>
      </c>
      <c r="B19" s="59"/>
      <c r="C19" s="60">
        <f t="shared" ref="C19:F19" si="1">SUM(C3:C18)</f>
        <v>399</v>
      </c>
      <c r="D19" s="61">
        <f t="shared" si="1"/>
        <v>974.92999999999984</v>
      </c>
      <c r="E19" s="62">
        <f t="shared" si="1"/>
        <v>10281151</v>
      </c>
      <c r="F19" s="63">
        <f t="shared" si="1"/>
        <v>11835</v>
      </c>
      <c r="G19" s="64"/>
      <c r="H19" s="65">
        <f>SUM(H3:H18)</f>
        <v>5784049.2800000003</v>
      </c>
    </row>
    <row r="20" spans="1:8" ht="21.75" thickBot="1">
      <c r="A20" s="66"/>
      <c r="B20" s="66"/>
      <c r="C20" s="66"/>
      <c r="D20" s="67"/>
      <c r="E20" s="66"/>
      <c r="F20" s="68" t="s">
        <v>59</v>
      </c>
      <c r="G20" s="69"/>
      <c r="H20" s="70">
        <f>H19/E19</f>
        <v>0.56258771804830021</v>
      </c>
    </row>
    <row r="21" spans="1:8">
      <c r="A21" s="95"/>
      <c r="B21" s="95"/>
      <c r="C21" s="5"/>
      <c r="D21" s="6"/>
      <c r="E21" s="7"/>
      <c r="F21" s="8"/>
      <c r="G21" s="9"/>
      <c r="H21" s="10"/>
    </row>
    <row r="22" spans="1:8">
      <c r="F22" s="11"/>
      <c r="G22" s="12"/>
      <c r="H22" s="13"/>
    </row>
  </sheetData>
  <mergeCells count="4">
    <mergeCell ref="A17:A18"/>
    <mergeCell ref="A21:B21"/>
    <mergeCell ref="A4:A9"/>
    <mergeCell ref="A11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D54D-B868-40AD-9EED-6D3879AE9664}">
  <dimension ref="A1:I35"/>
  <sheetViews>
    <sheetView workbookViewId="0">
      <selection activeCell="I1" sqref="I1:I1048576"/>
    </sheetView>
  </sheetViews>
  <sheetFormatPr defaultRowHeight="16.5"/>
  <cols>
    <col min="1" max="1" width="10" customWidth="1"/>
    <col min="2" max="2" width="16" customWidth="1"/>
    <col min="3" max="3" width="19.625" customWidth="1"/>
    <col min="4" max="4" width="10.875" customWidth="1"/>
    <col min="5" max="5" width="9.875" customWidth="1"/>
    <col min="6" max="6" width="12.875" customWidth="1"/>
    <col min="7" max="7" width="16" customWidth="1"/>
    <col min="8" max="8" width="9.25" customWidth="1"/>
  </cols>
  <sheetData>
    <row r="1" spans="1:9">
      <c r="A1" t="s">
        <v>35</v>
      </c>
      <c r="B1" t="s">
        <v>40</v>
      </c>
      <c r="C1" t="s">
        <v>34</v>
      </c>
      <c r="D1" t="s">
        <v>88</v>
      </c>
      <c r="E1" t="s">
        <v>36</v>
      </c>
      <c r="F1" t="s">
        <v>37</v>
      </c>
      <c r="G1" t="s">
        <v>38</v>
      </c>
      <c r="H1" t="s">
        <v>39</v>
      </c>
      <c r="I1" s="99" t="s">
        <v>108</v>
      </c>
    </row>
    <row r="2" spans="1:9">
      <c r="A2" s="2">
        <v>3001</v>
      </c>
      <c r="B2" t="s">
        <v>60</v>
      </c>
      <c r="C2" s="1" t="str">
        <f>'原始資料(石門)'!$J$2</f>
        <v>2024/3/22</v>
      </c>
      <c r="D2" t="s">
        <v>78</v>
      </c>
      <c r="E2">
        <f>'原始資料(桃園)'!C3</f>
        <v>4</v>
      </c>
      <c r="F2">
        <f>'原始資料(桃園)'!D3/10000</f>
        <v>68.738500000000002</v>
      </c>
      <c r="G2">
        <f>'原始資料(桃園)'!E3/10000</f>
        <v>53.158099999999997</v>
      </c>
      <c r="H2">
        <f>'原始資料(桃園)'!F3*100</f>
        <v>77.33</v>
      </c>
      <c r="I2" s="99" t="s">
        <v>109</v>
      </c>
    </row>
    <row r="3" spans="1:9">
      <c r="A3" s="2">
        <v>3002</v>
      </c>
      <c r="B3" t="s">
        <v>61</v>
      </c>
      <c r="C3" s="1" t="str">
        <f>'原始資料(石門)'!$J$2</f>
        <v>2024/3/22</v>
      </c>
      <c r="D3" t="s">
        <v>79</v>
      </c>
      <c r="E3">
        <f>'原始資料(桃園)'!C4</f>
        <v>28</v>
      </c>
      <c r="F3">
        <f>'原始資料(桃園)'!D4/10000</f>
        <v>426.53919999999999</v>
      </c>
      <c r="G3">
        <f>'原始資料(桃園)'!E4/10000</f>
        <v>361.47629999999998</v>
      </c>
      <c r="H3">
        <f>'原始資料(桃園)'!F4*100</f>
        <v>84.75</v>
      </c>
      <c r="I3" s="99" t="s">
        <v>109</v>
      </c>
    </row>
    <row r="4" spans="1:9">
      <c r="A4" s="2">
        <v>3003</v>
      </c>
      <c r="B4" t="s">
        <v>63</v>
      </c>
      <c r="C4" s="1" t="str">
        <f>'原始資料(石門)'!$J$2</f>
        <v>2024/3/22</v>
      </c>
      <c r="D4" t="s">
        <v>80</v>
      </c>
      <c r="E4">
        <f>'原始資料(桃園)'!C5</f>
        <v>6</v>
      </c>
      <c r="F4">
        <f>'原始資料(桃園)'!D5/10000</f>
        <v>42.360300000000002</v>
      </c>
      <c r="G4">
        <f>'原始資料(桃園)'!E5/10000</f>
        <v>32.883000000000003</v>
      </c>
      <c r="H4">
        <f>'原始資料(桃園)'!F5*100</f>
        <v>77.63</v>
      </c>
      <c r="I4" s="99" t="s">
        <v>109</v>
      </c>
    </row>
    <row r="5" spans="1:9">
      <c r="A5" s="2">
        <v>3003</v>
      </c>
      <c r="B5" t="s">
        <v>62</v>
      </c>
      <c r="C5" s="1" t="str">
        <f>'原始資料(石門)'!$J$2</f>
        <v>2024/3/22</v>
      </c>
      <c r="D5" t="s">
        <v>80</v>
      </c>
      <c r="E5">
        <f>'原始資料(桃園)'!C6</f>
        <v>14</v>
      </c>
      <c r="F5">
        <f>'原始資料(桃園)'!D6/10000</f>
        <v>139.66399999999999</v>
      </c>
      <c r="G5">
        <f>'原始資料(桃園)'!E6/10000</f>
        <v>113.1525</v>
      </c>
      <c r="H5">
        <f>'原始資料(桃園)'!F6*100</f>
        <v>81.02000000000001</v>
      </c>
      <c r="I5" s="99" t="s">
        <v>109</v>
      </c>
    </row>
    <row r="6" spans="1:9">
      <c r="A6" s="2">
        <v>3003</v>
      </c>
      <c r="B6" t="s">
        <v>64</v>
      </c>
      <c r="C6" s="1" t="str">
        <f>'原始資料(石門)'!$J$2</f>
        <v>2024/3/22</v>
      </c>
      <c r="D6" t="s">
        <v>80</v>
      </c>
      <c r="E6">
        <f>'原始資料(桃園)'!C7</f>
        <v>12</v>
      </c>
      <c r="F6">
        <f>'原始資料(桃園)'!D7/10000</f>
        <v>147.9691</v>
      </c>
      <c r="G6">
        <f>'原始資料(桃園)'!E7/10000</f>
        <v>104.27290000000001</v>
      </c>
      <c r="H6">
        <f>'原始資料(桃園)'!F7*100</f>
        <v>70.47</v>
      </c>
      <c r="I6" s="99" t="s">
        <v>109</v>
      </c>
    </row>
    <row r="7" spans="1:9">
      <c r="A7" s="2">
        <v>3004</v>
      </c>
      <c r="B7" t="s">
        <v>65</v>
      </c>
      <c r="C7" s="1" t="str">
        <f>'原始資料(石門)'!$J$2</f>
        <v>2024/3/22</v>
      </c>
      <c r="D7" t="s">
        <v>81</v>
      </c>
      <c r="E7">
        <f>'原始資料(桃園)'!C8</f>
        <v>12</v>
      </c>
      <c r="F7">
        <f>'原始資料(桃園)'!D8/10000</f>
        <v>97.915400000000005</v>
      </c>
      <c r="G7">
        <f>'原始資料(桃園)'!E8/10000</f>
        <v>75.705299999999994</v>
      </c>
      <c r="H7">
        <f>'原始資料(桃園)'!F8*100</f>
        <v>77.319999999999993</v>
      </c>
      <c r="I7" s="99" t="s">
        <v>109</v>
      </c>
    </row>
    <row r="8" spans="1:9">
      <c r="A8" s="2">
        <v>3004</v>
      </c>
      <c r="B8" t="s">
        <v>66</v>
      </c>
      <c r="C8" s="1" t="str">
        <f>'原始資料(石門)'!$J$2</f>
        <v>2024/3/22</v>
      </c>
      <c r="D8" t="s">
        <v>81</v>
      </c>
      <c r="E8">
        <f>'原始資料(桃園)'!C9</f>
        <v>11</v>
      </c>
      <c r="F8">
        <f>'原始資料(桃園)'!D9/10000</f>
        <v>198.9529</v>
      </c>
      <c r="G8">
        <f>'原始資料(桃園)'!E9/10000</f>
        <v>174.66290000000001</v>
      </c>
      <c r="H8">
        <f>'原始資料(桃園)'!F9*100</f>
        <v>87.79</v>
      </c>
      <c r="I8" s="99" t="s">
        <v>109</v>
      </c>
    </row>
    <row r="9" spans="1:9">
      <c r="A9" s="2">
        <v>3004</v>
      </c>
      <c r="B9" t="s">
        <v>67</v>
      </c>
      <c r="C9" s="1" t="str">
        <f>'原始資料(石門)'!$J$2</f>
        <v>2024/3/22</v>
      </c>
      <c r="D9" t="s">
        <v>81</v>
      </c>
      <c r="E9">
        <f>'原始資料(桃園)'!C10</f>
        <v>5</v>
      </c>
      <c r="F9">
        <f>'原始資料(桃園)'!D10/10000</f>
        <v>68.201899999999995</v>
      </c>
      <c r="G9">
        <f>'原始資料(桃園)'!E10/10000</f>
        <v>46.530900000000003</v>
      </c>
      <c r="H9">
        <f>'原始資料(桃園)'!F10*100</f>
        <v>68.23</v>
      </c>
      <c r="I9" s="99" t="s">
        <v>109</v>
      </c>
    </row>
    <row r="10" spans="1:9">
      <c r="A10" s="2">
        <v>3005</v>
      </c>
      <c r="B10" t="s">
        <v>68</v>
      </c>
      <c r="C10" s="1" t="str">
        <f>'原始資料(石門)'!$J$2</f>
        <v>2024/3/22</v>
      </c>
      <c r="D10" t="s">
        <v>82</v>
      </c>
      <c r="E10">
        <f>'原始資料(桃園)'!C11</f>
        <v>31</v>
      </c>
      <c r="F10">
        <f>'原始資料(桃園)'!D11/10000</f>
        <v>393.02289999999999</v>
      </c>
      <c r="G10">
        <f>'原始資料(桃園)'!E11/10000</f>
        <v>352.05520000000001</v>
      </c>
      <c r="H10">
        <f>'原始資料(桃園)'!F11*100</f>
        <v>89.58</v>
      </c>
      <c r="I10" s="99" t="s">
        <v>109</v>
      </c>
    </row>
    <row r="11" spans="1:9">
      <c r="A11" s="2">
        <v>3006</v>
      </c>
      <c r="B11" t="s">
        <v>69</v>
      </c>
      <c r="C11" s="1" t="str">
        <f>'原始資料(石門)'!$J$2</f>
        <v>2024/3/22</v>
      </c>
      <c r="D11" t="s">
        <v>83</v>
      </c>
      <c r="E11">
        <f>'原始資料(桃園)'!C12</f>
        <v>1</v>
      </c>
      <c r="F11">
        <f>'原始資料(桃園)'!D12/10000</f>
        <v>4.6551</v>
      </c>
      <c r="G11">
        <f>'原始資料(桃園)'!E12/10000</f>
        <v>4.0730000000000004</v>
      </c>
      <c r="H11">
        <f>'原始資料(桃園)'!F12*100</f>
        <v>87.5</v>
      </c>
      <c r="I11" s="99" t="s">
        <v>109</v>
      </c>
    </row>
    <row r="12" spans="1:9">
      <c r="A12" s="2">
        <v>3006</v>
      </c>
      <c r="B12" t="s">
        <v>70</v>
      </c>
      <c r="C12" s="1" t="str">
        <f>'原始資料(石門)'!$J$2</f>
        <v>2024/3/22</v>
      </c>
      <c r="D12" t="s">
        <v>83</v>
      </c>
      <c r="E12">
        <f>'原始資料(桃園)'!C13</f>
        <v>15</v>
      </c>
      <c r="F12">
        <f>'原始資料(桃園)'!D13/10000</f>
        <v>273.70440000000002</v>
      </c>
      <c r="G12">
        <f>'原始資料(桃園)'!E13/10000</f>
        <v>218.8442</v>
      </c>
      <c r="H12">
        <f>'原始資料(桃園)'!F13*100</f>
        <v>79.959999999999994</v>
      </c>
      <c r="I12" s="99" t="s">
        <v>109</v>
      </c>
    </row>
    <row r="13" spans="1:9">
      <c r="A13" s="2">
        <v>3006</v>
      </c>
      <c r="B13" t="s">
        <v>71</v>
      </c>
      <c r="C13" s="1" t="str">
        <f>'原始資料(石門)'!$J$2</f>
        <v>2024/3/22</v>
      </c>
      <c r="D13" t="s">
        <v>83</v>
      </c>
      <c r="E13">
        <f>'原始資料(桃園)'!C14</f>
        <v>1</v>
      </c>
      <c r="F13">
        <f>'原始資料(桃園)'!D14/10000</f>
        <v>7.8070000000000004</v>
      </c>
      <c r="G13">
        <f>'原始資料(桃園)'!E14/10000</f>
        <v>6.8250999999999999</v>
      </c>
      <c r="H13">
        <f>'原始資料(桃園)'!F14*100</f>
        <v>87.42</v>
      </c>
      <c r="I13" s="99" t="s">
        <v>109</v>
      </c>
    </row>
    <row r="14" spans="1:9">
      <c r="A14" s="2">
        <v>3007</v>
      </c>
      <c r="B14" t="s">
        <v>72</v>
      </c>
      <c r="C14" s="1" t="str">
        <f>'原始資料(石門)'!$J$2</f>
        <v>2024/3/22</v>
      </c>
      <c r="D14" t="s">
        <v>84</v>
      </c>
      <c r="E14">
        <f>'原始資料(桃園)'!C15</f>
        <v>15</v>
      </c>
      <c r="F14">
        <f>'原始資料(桃園)'!D15/10000</f>
        <v>346.93579999999997</v>
      </c>
      <c r="G14">
        <f>'原始資料(桃園)'!E15/10000</f>
        <v>278.60969999999998</v>
      </c>
      <c r="H14">
        <f>'原始資料(桃園)'!F15*100</f>
        <v>80.31</v>
      </c>
      <c r="I14" s="99" t="s">
        <v>109</v>
      </c>
    </row>
    <row r="15" spans="1:9">
      <c r="A15" s="2">
        <v>3007</v>
      </c>
      <c r="B15" t="s">
        <v>73</v>
      </c>
      <c r="C15" s="1" t="str">
        <f>'原始資料(石門)'!$J$2</f>
        <v>2024/3/22</v>
      </c>
      <c r="D15" t="s">
        <v>84</v>
      </c>
      <c r="E15">
        <f>'原始資料(桃園)'!C16</f>
        <v>21</v>
      </c>
      <c r="F15">
        <f>'原始資料(桃園)'!D16/10000</f>
        <v>458.9178</v>
      </c>
      <c r="G15">
        <f>'原始資料(桃園)'!E16/10000</f>
        <v>423.2817</v>
      </c>
      <c r="H15">
        <f>'原始資料(桃園)'!F16*100</f>
        <v>92.23</v>
      </c>
      <c r="I15" s="99" t="s">
        <v>109</v>
      </c>
    </row>
    <row r="16" spans="1:9">
      <c r="A16" s="2">
        <v>3008</v>
      </c>
      <c r="B16" t="s">
        <v>74</v>
      </c>
      <c r="C16" s="1" t="str">
        <f>'原始資料(石門)'!$J$2</f>
        <v>2024/3/22</v>
      </c>
      <c r="D16" t="s">
        <v>85</v>
      </c>
      <c r="E16">
        <f>'原始資料(桃園)'!C17</f>
        <v>20</v>
      </c>
      <c r="F16">
        <f>'原始資料(桃園)'!D17/10000</f>
        <v>428.83819999999997</v>
      </c>
      <c r="G16">
        <f>'原始資料(桃園)'!E17/10000</f>
        <v>370.358</v>
      </c>
      <c r="H16">
        <f>'原始資料(桃園)'!F17*100</f>
        <v>86.36</v>
      </c>
      <c r="I16" s="99" t="s">
        <v>109</v>
      </c>
    </row>
    <row r="17" spans="1:9">
      <c r="A17" s="2">
        <v>3008</v>
      </c>
      <c r="B17" t="s">
        <v>75</v>
      </c>
      <c r="C17" s="1" t="str">
        <f>'原始資料(石門)'!$J$2</f>
        <v>2024/3/22</v>
      </c>
      <c r="D17" t="s">
        <v>85</v>
      </c>
      <c r="E17">
        <f>'原始資料(桃園)'!C18</f>
        <v>15</v>
      </c>
      <c r="F17">
        <f>'原始資料(桃園)'!D18/10000</f>
        <v>295.48250000000002</v>
      </c>
      <c r="G17">
        <f>'原始資料(桃園)'!E18/10000</f>
        <v>269.02379999999999</v>
      </c>
      <c r="H17">
        <f>'原始資料(桃園)'!F18*100</f>
        <v>91.05</v>
      </c>
      <c r="I17" s="99" t="s">
        <v>109</v>
      </c>
    </row>
    <row r="18" spans="1:9">
      <c r="A18" s="2">
        <v>3009</v>
      </c>
      <c r="B18" t="s">
        <v>76</v>
      </c>
      <c r="C18" s="1" t="str">
        <f>'原始資料(石門)'!$J$2</f>
        <v>2024/3/22</v>
      </c>
      <c r="D18" t="s">
        <v>86</v>
      </c>
      <c r="E18">
        <f>'原始資料(桃園)'!C19</f>
        <v>65</v>
      </c>
      <c r="F18">
        <f>'原始資料(桃園)'!D19/10000</f>
        <v>908.07799999999997</v>
      </c>
      <c r="G18">
        <f>'原始資料(桃園)'!E19/10000</f>
        <v>746.52170000000001</v>
      </c>
      <c r="H18">
        <f>'原始資料(桃園)'!F19*100</f>
        <v>82.210000000000008</v>
      </c>
      <c r="I18" s="99" t="s">
        <v>109</v>
      </c>
    </row>
    <row r="19" spans="1:9">
      <c r="A19" s="2">
        <v>3010</v>
      </c>
      <c r="B19" t="s">
        <v>77</v>
      </c>
      <c r="C19" s="1" t="str">
        <f>'原始資料(石門)'!$J$2</f>
        <v>2024/3/22</v>
      </c>
      <c r="D19" t="s">
        <v>87</v>
      </c>
      <c r="E19">
        <f>'原始資料(桃園)'!C20</f>
        <v>6</v>
      </c>
      <c r="F19">
        <f>'原始資料(桃園)'!D20/10000</f>
        <v>105.4269</v>
      </c>
      <c r="G19">
        <f>'原始資料(桃園)'!E20/10000</f>
        <v>77.083600000000004</v>
      </c>
      <c r="H19">
        <f>'原始資料(桃園)'!F20*100</f>
        <v>73.11999999999999</v>
      </c>
      <c r="I19" s="99" t="s">
        <v>109</v>
      </c>
    </row>
    <row r="20" spans="1:9">
      <c r="A20" s="2">
        <v>4001</v>
      </c>
      <c r="B20" t="s">
        <v>43</v>
      </c>
      <c r="C20" s="1" t="str">
        <f>'原始資料(石門)'!$J$2</f>
        <v>2024/3/22</v>
      </c>
      <c r="D20" t="s">
        <v>89</v>
      </c>
      <c r="E20">
        <f>'原始資料(石門)'!C3</f>
        <v>69</v>
      </c>
      <c r="F20">
        <f>'原始資料(石門)'!E3/10000</f>
        <v>138.76599999999999</v>
      </c>
      <c r="G20">
        <f>'原始資料(石門)'!H3/10000</f>
        <v>67.995339999999999</v>
      </c>
      <c r="H20">
        <f>G20/F20*100</f>
        <v>49.000000000000007</v>
      </c>
      <c r="I20" s="99" t="s">
        <v>109</v>
      </c>
    </row>
    <row r="21" spans="1:9">
      <c r="A21" s="2">
        <v>4002</v>
      </c>
      <c r="B21" t="s">
        <v>45</v>
      </c>
      <c r="C21" s="1" t="str">
        <f>'原始資料(石門)'!$J$2</f>
        <v>2024/3/22</v>
      </c>
      <c r="D21" t="s">
        <v>92</v>
      </c>
      <c r="E21">
        <f>'原始資料(石門)'!C4</f>
        <v>6</v>
      </c>
      <c r="F21">
        <f>'原始資料(石門)'!E4/10000</f>
        <v>21.105799999999999</v>
      </c>
      <c r="G21">
        <f>'原始資料(石門)'!H4/10000</f>
        <v>13.085595999999999</v>
      </c>
      <c r="H21">
        <f t="shared" ref="H21:H35" si="0">G21/F21*100</f>
        <v>62</v>
      </c>
      <c r="I21" s="99" t="s">
        <v>109</v>
      </c>
    </row>
    <row r="22" spans="1:9">
      <c r="A22" s="2">
        <v>4002</v>
      </c>
      <c r="B22" t="s">
        <v>46</v>
      </c>
      <c r="C22" s="1" t="str">
        <f>'原始資料(石門)'!$J$2</f>
        <v>2024/3/22</v>
      </c>
      <c r="D22" t="s">
        <v>92</v>
      </c>
      <c r="E22">
        <f>'原始資料(石門)'!C5</f>
        <v>15</v>
      </c>
      <c r="F22">
        <f>'原始資料(石門)'!E5/10000</f>
        <v>41.694400000000002</v>
      </c>
      <c r="G22">
        <f>'原始資料(石門)'!H5/10000</f>
        <v>25.850528000000001</v>
      </c>
      <c r="H22">
        <f t="shared" si="0"/>
        <v>62</v>
      </c>
      <c r="I22" s="99" t="s">
        <v>109</v>
      </c>
    </row>
    <row r="23" spans="1:9">
      <c r="A23" s="2">
        <v>4002</v>
      </c>
      <c r="B23" t="s">
        <v>47</v>
      </c>
      <c r="C23" s="1" t="str">
        <f>'原始資料(石門)'!$J$2</f>
        <v>2024/3/22</v>
      </c>
      <c r="D23" t="s">
        <v>90</v>
      </c>
      <c r="E23">
        <f>'原始資料(石門)'!C6</f>
        <v>6</v>
      </c>
      <c r="F23">
        <f>'原始資料(石門)'!E6/10000</f>
        <v>0.747</v>
      </c>
      <c r="G23">
        <f>'原始資料(石門)'!H6/10000</f>
        <v>0.46313999999999994</v>
      </c>
      <c r="H23">
        <f t="shared" si="0"/>
        <v>61.999999999999986</v>
      </c>
      <c r="I23" s="99" t="s">
        <v>109</v>
      </c>
    </row>
    <row r="24" spans="1:9">
      <c r="A24" s="2">
        <v>4002</v>
      </c>
      <c r="B24" t="s">
        <v>44</v>
      </c>
      <c r="C24" s="1" t="str">
        <f>'原始資料(石門)'!$J$2</f>
        <v>2024/3/22</v>
      </c>
      <c r="D24" t="s">
        <v>90</v>
      </c>
      <c r="E24">
        <f>'原始資料(石門)'!C7</f>
        <v>22</v>
      </c>
      <c r="F24">
        <f>'原始資料(石門)'!E7/10000</f>
        <v>9.0962999999999994</v>
      </c>
      <c r="G24">
        <f>'原始資料(石門)'!H7/10000</f>
        <v>5.4577799999999996</v>
      </c>
      <c r="H24">
        <f t="shared" si="0"/>
        <v>60</v>
      </c>
      <c r="I24" s="99" t="s">
        <v>109</v>
      </c>
    </row>
    <row r="25" spans="1:9">
      <c r="A25" s="2">
        <v>4002</v>
      </c>
      <c r="B25" t="s">
        <v>48</v>
      </c>
      <c r="C25" s="1" t="str">
        <f>'原始資料(石門)'!$J$2</f>
        <v>2024/3/22</v>
      </c>
      <c r="D25" t="s">
        <v>90</v>
      </c>
      <c r="E25">
        <f>'原始資料(石門)'!C8</f>
        <v>3</v>
      </c>
      <c r="F25">
        <f>'原始資料(石門)'!E8/10000</f>
        <v>1.69</v>
      </c>
      <c r="G25">
        <f>'原始資料(石門)'!H8/10000</f>
        <v>1.0478000000000001</v>
      </c>
      <c r="H25">
        <f t="shared" si="0"/>
        <v>62.000000000000014</v>
      </c>
      <c r="I25" s="99" t="s">
        <v>109</v>
      </c>
    </row>
    <row r="26" spans="1:9">
      <c r="A26" s="2">
        <v>4002</v>
      </c>
      <c r="B26" t="s">
        <v>49</v>
      </c>
      <c r="C26" s="1" t="str">
        <f>'原始資料(石門)'!$J$2</f>
        <v>2024/3/22</v>
      </c>
      <c r="D26" t="s">
        <v>90</v>
      </c>
      <c r="E26">
        <f>'原始資料(石門)'!C9</f>
        <v>2</v>
      </c>
      <c r="F26">
        <f>'原始資料(石門)'!E9/10000</f>
        <v>1.514</v>
      </c>
      <c r="G26">
        <f>'原始資料(石門)'!H9/10000</f>
        <v>0.90839999999999999</v>
      </c>
      <c r="H26">
        <f t="shared" si="0"/>
        <v>60</v>
      </c>
      <c r="I26" s="99" t="s">
        <v>109</v>
      </c>
    </row>
    <row r="27" spans="1:9">
      <c r="A27" s="2">
        <v>4003</v>
      </c>
      <c r="B27" t="s">
        <v>50</v>
      </c>
      <c r="C27" s="1" t="str">
        <f>'原始資料(石門)'!$J$2</f>
        <v>2024/3/22</v>
      </c>
      <c r="D27" t="s">
        <v>96</v>
      </c>
      <c r="E27">
        <f>'原始資料(石門)'!C10</f>
        <v>85</v>
      </c>
      <c r="F27">
        <f>'原始資料(石門)'!E10/10000</f>
        <v>226.0196</v>
      </c>
      <c r="G27">
        <f>'原始資料(石門)'!H10/10000</f>
        <v>151.433132</v>
      </c>
      <c r="H27">
        <f t="shared" si="0"/>
        <v>67</v>
      </c>
      <c r="I27" s="99" t="s">
        <v>109</v>
      </c>
    </row>
    <row r="28" spans="1:9">
      <c r="A28" s="2">
        <v>4004</v>
      </c>
      <c r="B28" t="s">
        <v>52</v>
      </c>
      <c r="C28" s="1" t="str">
        <f>'原始資料(石門)'!$J$2</f>
        <v>2024/3/22</v>
      </c>
      <c r="D28" t="s">
        <v>91</v>
      </c>
      <c r="E28">
        <f>'原始資料(石門)'!C11</f>
        <v>2</v>
      </c>
      <c r="F28">
        <f>'原始資料(石門)'!E11/10000</f>
        <v>4.6379999999999999</v>
      </c>
      <c r="G28">
        <f>'原始資料(石門)'!H11/10000</f>
        <v>2.319</v>
      </c>
      <c r="H28">
        <f t="shared" si="0"/>
        <v>50</v>
      </c>
      <c r="I28" s="99" t="s">
        <v>109</v>
      </c>
    </row>
    <row r="29" spans="1:9">
      <c r="A29" s="2">
        <v>4004</v>
      </c>
      <c r="B29" t="s">
        <v>53</v>
      </c>
      <c r="C29" s="1" t="str">
        <f>'原始資料(石門)'!$J$2</f>
        <v>2024/3/22</v>
      </c>
      <c r="D29" t="s">
        <v>91</v>
      </c>
      <c r="E29">
        <f>'原始資料(石門)'!C12</f>
        <v>59</v>
      </c>
      <c r="F29">
        <f>'原始資料(石門)'!E12/10000</f>
        <v>114.4074</v>
      </c>
      <c r="G29">
        <f>'原始資料(石門)'!H12/10000</f>
        <v>57.203699999999998</v>
      </c>
      <c r="H29">
        <f t="shared" si="0"/>
        <v>50</v>
      </c>
      <c r="I29" s="99" t="s">
        <v>109</v>
      </c>
    </row>
    <row r="30" spans="1:9">
      <c r="A30" s="2">
        <v>4004</v>
      </c>
      <c r="B30" t="s">
        <v>94</v>
      </c>
      <c r="C30" s="1" t="str">
        <f>'原始資料(石門)'!$J$2</f>
        <v>2024/3/22</v>
      </c>
      <c r="D30" t="s">
        <v>91</v>
      </c>
      <c r="E30">
        <f>'原始資料(石門)'!C13</f>
        <v>9</v>
      </c>
      <c r="F30">
        <f>'原始資料(石門)'!E13/10000</f>
        <v>5.7110000000000003</v>
      </c>
      <c r="G30">
        <f>'原始資料(石門)'!H13/10000</f>
        <v>2.8555000000000001</v>
      </c>
      <c r="H30">
        <f t="shared" si="0"/>
        <v>50</v>
      </c>
      <c r="I30" s="99" t="s">
        <v>109</v>
      </c>
    </row>
    <row r="31" spans="1:9">
      <c r="A31" s="2">
        <v>4004</v>
      </c>
      <c r="B31" t="s">
        <v>95</v>
      </c>
      <c r="C31" s="1" t="str">
        <f>'原始資料(石門)'!$J$2</f>
        <v>2024/3/22</v>
      </c>
      <c r="D31" t="s">
        <v>91</v>
      </c>
      <c r="E31">
        <f>'原始資料(石門)'!C14</f>
        <v>4</v>
      </c>
      <c r="F31">
        <f>'原始資料(石門)'!E14/10000</f>
        <v>0.9113</v>
      </c>
      <c r="G31">
        <f>'原始資料(石門)'!H14/10000</f>
        <v>0.45565</v>
      </c>
      <c r="H31">
        <f t="shared" si="0"/>
        <v>50</v>
      </c>
      <c r="I31" s="99" t="s">
        <v>109</v>
      </c>
    </row>
    <row r="32" spans="1:9">
      <c r="A32" s="2">
        <v>4004</v>
      </c>
      <c r="B32" t="s">
        <v>54</v>
      </c>
      <c r="C32" s="1" t="str">
        <f>'原始資料(石門)'!$J$2</f>
        <v>2024/3/22</v>
      </c>
      <c r="D32" t="s">
        <v>91</v>
      </c>
      <c r="E32">
        <f>'原始資料(石門)'!C15</f>
        <v>3</v>
      </c>
      <c r="F32">
        <f>'原始資料(石門)'!E15/10000</f>
        <v>1.2589999999999999</v>
      </c>
      <c r="G32">
        <f>'原始資料(石門)'!H15/10000</f>
        <v>0.62949999999999995</v>
      </c>
      <c r="H32">
        <f t="shared" si="0"/>
        <v>50</v>
      </c>
      <c r="I32" s="99" t="s">
        <v>109</v>
      </c>
    </row>
    <row r="33" spans="1:9">
      <c r="A33" s="2">
        <v>4005</v>
      </c>
      <c r="B33" t="s">
        <v>56</v>
      </c>
      <c r="C33" s="1" t="str">
        <f>'原始資料(石門)'!$J$2</f>
        <v>2024/3/22</v>
      </c>
      <c r="D33" t="s">
        <v>97</v>
      </c>
      <c r="E33">
        <f>'原始資料(石門)'!C16</f>
        <v>79</v>
      </c>
      <c r="F33">
        <f>'原始資料(石門)'!E16/10000</f>
        <v>378.81369999999998</v>
      </c>
      <c r="G33">
        <f>'原始資料(石門)'!H16/10000</f>
        <v>204.55939800000002</v>
      </c>
      <c r="H33">
        <f t="shared" si="0"/>
        <v>54</v>
      </c>
      <c r="I33" s="99" t="s">
        <v>109</v>
      </c>
    </row>
    <row r="34" spans="1:9">
      <c r="A34" s="2">
        <v>4006</v>
      </c>
      <c r="B34" t="s">
        <v>56</v>
      </c>
      <c r="C34" s="1" t="str">
        <f>'原始資料(石門)'!$J$2</f>
        <v>2024/3/22</v>
      </c>
      <c r="D34" t="s">
        <v>98</v>
      </c>
      <c r="E34">
        <f>'原始資料(石門)'!C17</f>
        <v>8</v>
      </c>
      <c r="F34">
        <f>'原始資料(石門)'!E17/10000</f>
        <v>35.666800000000002</v>
      </c>
      <c r="G34">
        <f>'原始資料(石門)'!H17/10000</f>
        <v>19.260072000000001</v>
      </c>
      <c r="H34">
        <f t="shared" si="0"/>
        <v>54</v>
      </c>
      <c r="I34" s="99" t="s">
        <v>109</v>
      </c>
    </row>
    <row r="35" spans="1:9">
      <c r="A35" s="2">
        <v>4006</v>
      </c>
      <c r="B35" t="s">
        <v>57</v>
      </c>
      <c r="C35" s="1" t="str">
        <f>'原始資料(石門)'!$J$2</f>
        <v>2024/3/22</v>
      </c>
      <c r="D35" t="s">
        <v>98</v>
      </c>
      <c r="E35">
        <f>'原始資料(石門)'!C18</f>
        <v>27</v>
      </c>
      <c r="F35">
        <f>'原始資料(石門)'!E18/10000</f>
        <v>46.074800000000003</v>
      </c>
      <c r="G35">
        <f>'原始資料(石門)'!H18/10000</f>
        <v>24.880392000000001</v>
      </c>
      <c r="H35">
        <f t="shared" si="0"/>
        <v>53.999999999999993</v>
      </c>
      <c r="I35" s="99" t="s">
        <v>109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971D-BB41-4312-928E-4D869160C0E0}">
  <dimension ref="A1:I35"/>
  <sheetViews>
    <sheetView tabSelected="1" workbookViewId="0">
      <selection activeCell="I1" sqref="I1:I35"/>
    </sheetView>
  </sheetViews>
  <sheetFormatPr defaultRowHeight="16.5"/>
  <cols>
    <col min="1" max="1" width="13.125" style="2" customWidth="1"/>
    <col min="2" max="2" width="13.125" customWidth="1"/>
    <col min="3" max="3" width="13.125" style="1" customWidth="1"/>
    <col min="4" max="8" width="13.125" customWidth="1"/>
    <col min="9" max="9" width="14.5" style="1" bestFit="1" customWidth="1"/>
  </cols>
  <sheetData>
    <row r="1" spans="1:9" ht="19.5">
      <c r="A1" t="s">
        <v>35</v>
      </c>
      <c r="B1" t="s">
        <v>40</v>
      </c>
      <c r="C1" t="s">
        <v>34</v>
      </c>
      <c r="D1" t="s">
        <v>88</v>
      </c>
      <c r="E1" t="s">
        <v>36</v>
      </c>
      <c r="F1" t="s">
        <v>37</v>
      </c>
      <c r="G1" t="s">
        <v>38</v>
      </c>
      <c r="H1" t="s">
        <v>39</v>
      </c>
      <c r="I1" s="97" t="s">
        <v>108</v>
      </c>
    </row>
    <row r="2" spans="1:9" ht="19.5">
      <c r="A2" s="2">
        <v>3001</v>
      </c>
      <c r="B2" t="s">
        <v>60</v>
      </c>
      <c r="C2" s="1" t="str">
        <f>'原始資料(石門)'!$J$2</f>
        <v>2024/3/22</v>
      </c>
      <c r="D2" t="s">
        <v>78</v>
      </c>
      <c r="E2">
        <f>'原始資料(桃園)'!C3</f>
        <v>4</v>
      </c>
      <c r="F2">
        <f>'原始資料(桃園)'!D3/10000</f>
        <v>68.738500000000002</v>
      </c>
      <c r="G2">
        <f>'原始資料(桃園)'!E3/10000</f>
        <v>53.158099999999997</v>
      </c>
      <c r="H2">
        <f>'原始資料(桃園)'!F3*100</f>
        <v>77.33</v>
      </c>
      <c r="I2" s="98">
        <v>45373</v>
      </c>
    </row>
    <row r="3" spans="1:9" ht="19.5">
      <c r="A3" s="2">
        <v>3002</v>
      </c>
      <c r="B3" t="s">
        <v>61</v>
      </c>
      <c r="C3" s="1" t="str">
        <f>'原始資料(石門)'!$J$2</f>
        <v>2024/3/22</v>
      </c>
      <c r="D3" t="s">
        <v>79</v>
      </c>
      <c r="E3">
        <f>'原始資料(桃園)'!C4</f>
        <v>28</v>
      </c>
      <c r="F3">
        <f>'原始資料(桃園)'!D4/10000</f>
        <v>426.53919999999999</v>
      </c>
      <c r="G3">
        <f>'原始資料(桃園)'!E4/10000</f>
        <v>361.47629999999998</v>
      </c>
      <c r="H3">
        <f>'原始資料(桃園)'!F4*100</f>
        <v>84.75</v>
      </c>
      <c r="I3" s="98">
        <v>45373</v>
      </c>
    </row>
    <row r="4" spans="1:9" ht="19.5">
      <c r="A4" s="2">
        <v>3003</v>
      </c>
      <c r="B4" t="s">
        <v>63</v>
      </c>
      <c r="C4" s="1" t="str">
        <f>'原始資料(石門)'!$J$2</f>
        <v>2024/3/22</v>
      </c>
      <c r="D4" t="s">
        <v>80</v>
      </c>
      <c r="E4">
        <f>'原始資料(桃園)'!C5</f>
        <v>6</v>
      </c>
      <c r="F4">
        <f>'原始資料(桃園)'!D5/10000</f>
        <v>42.360300000000002</v>
      </c>
      <c r="G4">
        <f>'原始資料(桃園)'!E5/10000</f>
        <v>32.883000000000003</v>
      </c>
      <c r="H4">
        <f>'原始資料(桃園)'!F5*100</f>
        <v>77.63</v>
      </c>
      <c r="I4" s="98">
        <v>45373</v>
      </c>
    </row>
    <row r="5" spans="1:9" ht="19.5">
      <c r="A5" s="2">
        <v>3003</v>
      </c>
      <c r="B5" t="s">
        <v>62</v>
      </c>
      <c r="C5" s="1" t="str">
        <f>'原始資料(石門)'!$J$2</f>
        <v>2024/3/22</v>
      </c>
      <c r="D5" t="s">
        <v>80</v>
      </c>
      <c r="E5">
        <f>'原始資料(桃園)'!C6</f>
        <v>14</v>
      </c>
      <c r="F5">
        <f>'原始資料(桃園)'!D6/10000</f>
        <v>139.66399999999999</v>
      </c>
      <c r="G5">
        <f>'原始資料(桃園)'!E6/10000</f>
        <v>113.1525</v>
      </c>
      <c r="H5">
        <f>'原始資料(桃園)'!F6*100</f>
        <v>81.02000000000001</v>
      </c>
      <c r="I5" s="98">
        <v>45373</v>
      </c>
    </row>
    <row r="6" spans="1:9" ht="19.5">
      <c r="A6" s="2">
        <v>3003</v>
      </c>
      <c r="B6" t="s">
        <v>64</v>
      </c>
      <c r="C6" s="1" t="str">
        <f>'原始資料(石門)'!$J$2</f>
        <v>2024/3/22</v>
      </c>
      <c r="D6" t="s">
        <v>80</v>
      </c>
      <c r="E6">
        <f>'原始資料(桃園)'!C7</f>
        <v>12</v>
      </c>
      <c r="F6">
        <f>'原始資料(桃園)'!D7/10000</f>
        <v>147.9691</v>
      </c>
      <c r="G6">
        <f>'原始資料(桃園)'!E7/10000</f>
        <v>104.27290000000001</v>
      </c>
      <c r="H6">
        <f>'原始資料(桃園)'!F7*100</f>
        <v>70.47</v>
      </c>
      <c r="I6" s="98">
        <v>45373</v>
      </c>
    </row>
    <row r="7" spans="1:9" ht="19.5">
      <c r="A7" s="2">
        <v>3004</v>
      </c>
      <c r="B7" t="s">
        <v>65</v>
      </c>
      <c r="C7" s="1" t="str">
        <f>'原始資料(石門)'!$J$2</f>
        <v>2024/3/22</v>
      </c>
      <c r="D7" t="s">
        <v>81</v>
      </c>
      <c r="E7">
        <f>'原始資料(桃園)'!C8</f>
        <v>12</v>
      </c>
      <c r="F7">
        <f>'原始資料(桃園)'!D8/10000</f>
        <v>97.915400000000005</v>
      </c>
      <c r="G7">
        <f>'原始資料(桃園)'!E8/10000</f>
        <v>75.705299999999994</v>
      </c>
      <c r="H7">
        <f>'原始資料(桃園)'!F8*100</f>
        <v>77.319999999999993</v>
      </c>
      <c r="I7" s="98">
        <v>45373</v>
      </c>
    </row>
    <row r="8" spans="1:9" ht="19.5">
      <c r="A8" s="2">
        <v>3004</v>
      </c>
      <c r="B8" t="s">
        <v>66</v>
      </c>
      <c r="C8" s="1" t="str">
        <f>'原始資料(石門)'!$J$2</f>
        <v>2024/3/22</v>
      </c>
      <c r="D8" t="s">
        <v>81</v>
      </c>
      <c r="E8">
        <f>'原始資料(桃園)'!C9</f>
        <v>11</v>
      </c>
      <c r="F8">
        <f>'原始資料(桃園)'!D9/10000</f>
        <v>198.9529</v>
      </c>
      <c r="G8">
        <f>'原始資料(桃園)'!E9/10000</f>
        <v>174.66290000000001</v>
      </c>
      <c r="H8">
        <f>'原始資料(桃園)'!F9*100</f>
        <v>87.79</v>
      </c>
      <c r="I8" s="98">
        <v>45373</v>
      </c>
    </row>
    <row r="9" spans="1:9" ht="19.5">
      <c r="A9" s="2">
        <v>3004</v>
      </c>
      <c r="B9" t="s">
        <v>67</v>
      </c>
      <c r="C9" s="1" t="str">
        <f>'原始資料(石門)'!$J$2</f>
        <v>2024/3/22</v>
      </c>
      <c r="D9" t="s">
        <v>81</v>
      </c>
      <c r="E9">
        <f>'原始資料(桃園)'!C10</f>
        <v>5</v>
      </c>
      <c r="F9">
        <f>'原始資料(桃園)'!D10/10000</f>
        <v>68.201899999999995</v>
      </c>
      <c r="G9">
        <f>'原始資料(桃園)'!E10/10000</f>
        <v>46.530900000000003</v>
      </c>
      <c r="H9">
        <f>'原始資料(桃園)'!F10*100</f>
        <v>68.23</v>
      </c>
      <c r="I9" s="98">
        <v>45373</v>
      </c>
    </row>
    <row r="10" spans="1:9" ht="19.5">
      <c r="A10" s="2">
        <v>3005</v>
      </c>
      <c r="B10" t="s">
        <v>68</v>
      </c>
      <c r="C10" s="1" t="str">
        <f>'原始資料(石門)'!$J$2</f>
        <v>2024/3/22</v>
      </c>
      <c r="D10" t="s">
        <v>82</v>
      </c>
      <c r="E10">
        <f>'原始資料(桃園)'!C11</f>
        <v>31</v>
      </c>
      <c r="F10">
        <f>'原始資料(桃園)'!D11/10000</f>
        <v>393.02289999999999</v>
      </c>
      <c r="G10">
        <f>'原始資料(桃園)'!E11/10000</f>
        <v>352.05520000000001</v>
      </c>
      <c r="H10">
        <f>'原始資料(桃園)'!F11*100</f>
        <v>89.58</v>
      </c>
      <c r="I10" s="98">
        <v>45373</v>
      </c>
    </row>
    <row r="11" spans="1:9" ht="19.5">
      <c r="A11" s="2">
        <v>3006</v>
      </c>
      <c r="B11" t="s">
        <v>69</v>
      </c>
      <c r="C11" s="1" t="str">
        <f>'原始資料(石門)'!$J$2</f>
        <v>2024/3/22</v>
      </c>
      <c r="D11" t="s">
        <v>83</v>
      </c>
      <c r="E11">
        <f>'原始資料(桃園)'!C12</f>
        <v>1</v>
      </c>
      <c r="F11">
        <f>'原始資料(桃園)'!D12/10000</f>
        <v>4.6551</v>
      </c>
      <c r="G11">
        <f>'原始資料(桃園)'!E12/10000</f>
        <v>4.0730000000000004</v>
      </c>
      <c r="H11">
        <f>'原始資料(桃園)'!F12*100</f>
        <v>87.5</v>
      </c>
      <c r="I11" s="98">
        <v>45373</v>
      </c>
    </row>
    <row r="12" spans="1:9" ht="19.5">
      <c r="A12" s="2">
        <v>3006</v>
      </c>
      <c r="B12" t="s">
        <v>70</v>
      </c>
      <c r="C12" s="1" t="str">
        <f>'原始資料(石門)'!$J$2</f>
        <v>2024/3/22</v>
      </c>
      <c r="D12" t="s">
        <v>83</v>
      </c>
      <c r="E12">
        <f>'原始資料(桃園)'!C13</f>
        <v>15</v>
      </c>
      <c r="F12">
        <f>'原始資料(桃園)'!D13/10000</f>
        <v>273.70440000000002</v>
      </c>
      <c r="G12">
        <f>'原始資料(桃園)'!E13/10000</f>
        <v>218.8442</v>
      </c>
      <c r="H12">
        <f>'原始資料(桃園)'!F13*100</f>
        <v>79.959999999999994</v>
      </c>
      <c r="I12" s="98">
        <v>45373</v>
      </c>
    </row>
    <row r="13" spans="1:9" ht="19.5">
      <c r="A13" s="2">
        <v>3006</v>
      </c>
      <c r="B13" t="s">
        <v>71</v>
      </c>
      <c r="C13" s="1" t="str">
        <f>'原始資料(石門)'!$J$2</f>
        <v>2024/3/22</v>
      </c>
      <c r="D13" t="s">
        <v>83</v>
      </c>
      <c r="E13">
        <f>'原始資料(桃園)'!C14</f>
        <v>1</v>
      </c>
      <c r="F13">
        <f>'原始資料(桃園)'!D14/10000</f>
        <v>7.8070000000000004</v>
      </c>
      <c r="G13">
        <f>'原始資料(桃園)'!E14/10000</f>
        <v>6.8250999999999999</v>
      </c>
      <c r="H13">
        <f>'原始資料(桃園)'!F14*100</f>
        <v>87.42</v>
      </c>
      <c r="I13" s="98">
        <v>45373</v>
      </c>
    </row>
    <row r="14" spans="1:9" ht="19.5">
      <c r="A14" s="2">
        <v>3007</v>
      </c>
      <c r="B14" t="s">
        <v>72</v>
      </c>
      <c r="C14" s="1" t="str">
        <f>'原始資料(石門)'!$J$2</f>
        <v>2024/3/22</v>
      </c>
      <c r="D14" t="s">
        <v>84</v>
      </c>
      <c r="E14">
        <f>'原始資料(桃園)'!C15</f>
        <v>15</v>
      </c>
      <c r="F14">
        <f>'原始資料(桃園)'!D15/10000</f>
        <v>346.93579999999997</v>
      </c>
      <c r="G14">
        <f>'原始資料(桃園)'!E15/10000</f>
        <v>278.60969999999998</v>
      </c>
      <c r="H14">
        <f>'原始資料(桃園)'!F15*100</f>
        <v>80.31</v>
      </c>
      <c r="I14" s="98">
        <v>45373</v>
      </c>
    </row>
    <row r="15" spans="1:9" ht="19.5">
      <c r="A15" s="2">
        <v>3007</v>
      </c>
      <c r="B15" t="s">
        <v>73</v>
      </c>
      <c r="C15" s="1" t="str">
        <f>'原始資料(石門)'!$J$2</f>
        <v>2024/3/22</v>
      </c>
      <c r="D15" t="s">
        <v>84</v>
      </c>
      <c r="E15">
        <f>'原始資料(桃園)'!C16</f>
        <v>21</v>
      </c>
      <c r="F15">
        <f>'原始資料(桃園)'!D16/10000</f>
        <v>458.9178</v>
      </c>
      <c r="G15">
        <f>'原始資料(桃園)'!E16/10000</f>
        <v>423.2817</v>
      </c>
      <c r="H15">
        <f>'原始資料(桃園)'!F16*100</f>
        <v>92.23</v>
      </c>
      <c r="I15" s="98">
        <v>45373</v>
      </c>
    </row>
    <row r="16" spans="1:9" ht="19.5">
      <c r="A16" s="2">
        <v>3008</v>
      </c>
      <c r="B16" t="s">
        <v>74</v>
      </c>
      <c r="C16" s="1" t="str">
        <f>'原始資料(石門)'!$J$2</f>
        <v>2024/3/22</v>
      </c>
      <c r="D16" t="s">
        <v>85</v>
      </c>
      <c r="E16">
        <f>'原始資料(桃園)'!C17</f>
        <v>20</v>
      </c>
      <c r="F16">
        <f>'原始資料(桃園)'!D17/10000</f>
        <v>428.83819999999997</v>
      </c>
      <c r="G16">
        <f>'原始資料(桃園)'!E17/10000</f>
        <v>370.358</v>
      </c>
      <c r="H16">
        <f>'原始資料(桃園)'!F17*100</f>
        <v>86.36</v>
      </c>
      <c r="I16" s="98">
        <v>45373</v>
      </c>
    </row>
    <row r="17" spans="1:9" ht="19.5">
      <c r="A17" s="2">
        <v>3008</v>
      </c>
      <c r="B17" t="s">
        <v>75</v>
      </c>
      <c r="C17" s="1" t="str">
        <f>'原始資料(石門)'!$J$2</f>
        <v>2024/3/22</v>
      </c>
      <c r="D17" t="s">
        <v>85</v>
      </c>
      <c r="E17">
        <f>'原始資料(桃園)'!C18</f>
        <v>15</v>
      </c>
      <c r="F17">
        <f>'原始資料(桃園)'!D18/10000</f>
        <v>295.48250000000002</v>
      </c>
      <c r="G17">
        <f>'原始資料(桃園)'!E18/10000</f>
        <v>269.02379999999999</v>
      </c>
      <c r="H17">
        <f>'原始資料(桃園)'!F18*100</f>
        <v>91.05</v>
      </c>
      <c r="I17" s="98">
        <v>45373</v>
      </c>
    </row>
    <row r="18" spans="1:9" ht="19.5">
      <c r="A18" s="2">
        <v>3009</v>
      </c>
      <c r="B18" t="s">
        <v>76</v>
      </c>
      <c r="C18" s="1" t="str">
        <f>'原始資料(石門)'!$J$2</f>
        <v>2024/3/22</v>
      </c>
      <c r="D18" t="s">
        <v>86</v>
      </c>
      <c r="E18">
        <f>'原始資料(桃園)'!C19</f>
        <v>65</v>
      </c>
      <c r="F18">
        <f>'原始資料(桃園)'!D19/10000</f>
        <v>908.07799999999997</v>
      </c>
      <c r="G18">
        <f>'原始資料(桃園)'!E19/10000</f>
        <v>746.52170000000001</v>
      </c>
      <c r="H18">
        <f>'原始資料(桃園)'!F19*100</f>
        <v>82.210000000000008</v>
      </c>
      <c r="I18" s="98">
        <v>45373</v>
      </c>
    </row>
    <row r="19" spans="1:9" ht="19.5">
      <c r="A19" s="2">
        <v>3010</v>
      </c>
      <c r="B19" t="s">
        <v>77</v>
      </c>
      <c r="C19" s="1" t="str">
        <f>'原始資料(石門)'!$J$2</f>
        <v>2024/3/22</v>
      </c>
      <c r="D19" t="s">
        <v>87</v>
      </c>
      <c r="E19">
        <f>'原始資料(桃園)'!C20</f>
        <v>6</v>
      </c>
      <c r="F19">
        <f>'原始資料(桃園)'!D20/10000</f>
        <v>105.4269</v>
      </c>
      <c r="G19">
        <f>'原始資料(桃園)'!E20/10000</f>
        <v>77.083600000000004</v>
      </c>
      <c r="H19">
        <f>'原始資料(桃園)'!F20*100</f>
        <v>73.11999999999999</v>
      </c>
      <c r="I19" s="98">
        <v>45373</v>
      </c>
    </row>
    <row r="20" spans="1:9" ht="19.5">
      <c r="A20" s="2">
        <v>4001</v>
      </c>
      <c r="B20" t="s">
        <v>43</v>
      </c>
      <c r="C20" s="1" t="str">
        <f>'原始資料(石門)'!$J$2</f>
        <v>2024/3/22</v>
      </c>
      <c r="D20" t="s">
        <v>89</v>
      </c>
      <c r="E20">
        <f>'原始資料(石門)'!C3</f>
        <v>69</v>
      </c>
      <c r="F20">
        <f>'原始資料(石門)'!E3/10000</f>
        <v>138.76599999999999</v>
      </c>
      <c r="G20">
        <f>'原始資料(石門)'!H3/10000</f>
        <v>67.995339999999999</v>
      </c>
      <c r="H20">
        <f>G20/F20*100</f>
        <v>49.000000000000007</v>
      </c>
      <c r="I20" s="98">
        <v>45373</v>
      </c>
    </row>
    <row r="21" spans="1:9" ht="19.5">
      <c r="A21" s="2">
        <v>4002</v>
      </c>
      <c r="B21" t="s">
        <v>45</v>
      </c>
      <c r="C21" s="1" t="str">
        <f>'原始資料(石門)'!$J$2</f>
        <v>2024/3/22</v>
      </c>
      <c r="D21" t="s">
        <v>92</v>
      </c>
      <c r="E21">
        <f>'原始資料(石門)'!C4</f>
        <v>6</v>
      </c>
      <c r="F21">
        <f>'原始資料(石門)'!E4/10000</f>
        <v>21.105799999999999</v>
      </c>
      <c r="G21">
        <f>'原始資料(石門)'!H4/10000</f>
        <v>13.085595999999999</v>
      </c>
      <c r="H21">
        <f t="shared" ref="H21:H35" si="0">G21/F21*100</f>
        <v>62</v>
      </c>
      <c r="I21" s="98">
        <v>45373</v>
      </c>
    </row>
    <row r="22" spans="1:9" ht="19.5">
      <c r="A22" s="2">
        <v>4002</v>
      </c>
      <c r="B22" t="s">
        <v>46</v>
      </c>
      <c r="C22" s="1" t="str">
        <f>'原始資料(石門)'!$J$2</f>
        <v>2024/3/22</v>
      </c>
      <c r="D22" t="s">
        <v>92</v>
      </c>
      <c r="E22">
        <f>'原始資料(石門)'!C5</f>
        <v>15</v>
      </c>
      <c r="F22">
        <f>'原始資料(石門)'!E5/10000</f>
        <v>41.694400000000002</v>
      </c>
      <c r="G22">
        <f>'原始資料(石門)'!H5/10000</f>
        <v>25.850528000000001</v>
      </c>
      <c r="H22">
        <f t="shared" si="0"/>
        <v>62</v>
      </c>
      <c r="I22" s="98">
        <v>45373</v>
      </c>
    </row>
    <row r="23" spans="1:9" ht="19.5">
      <c r="A23" s="2">
        <v>4002</v>
      </c>
      <c r="B23" t="s">
        <v>47</v>
      </c>
      <c r="C23" s="1" t="str">
        <f>'原始資料(石門)'!$J$2</f>
        <v>2024/3/22</v>
      </c>
      <c r="D23" t="s">
        <v>90</v>
      </c>
      <c r="E23">
        <f>'原始資料(石門)'!C6</f>
        <v>6</v>
      </c>
      <c r="F23">
        <f>'原始資料(石門)'!E6/10000</f>
        <v>0.747</v>
      </c>
      <c r="G23">
        <f>'原始資料(石門)'!H6/10000</f>
        <v>0.46313999999999994</v>
      </c>
      <c r="H23">
        <f t="shared" si="0"/>
        <v>61.999999999999986</v>
      </c>
      <c r="I23" s="98">
        <v>45373</v>
      </c>
    </row>
    <row r="24" spans="1:9" ht="19.5">
      <c r="A24" s="2">
        <v>4002</v>
      </c>
      <c r="B24" t="s">
        <v>44</v>
      </c>
      <c r="C24" s="1" t="str">
        <f>'原始資料(石門)'!$J$2</f>
        <v>2024/3/22</v>
      </c>
      <c r="D24" t="s">
        <v>90</v>
      </c>
      <c r="E24">
        <f>'原始資料(石門)'!C7</f>
        <v>22</v>
      </c>
      <c r="F24">
        <f>'原始資料(石門)'!E7/10000</f>
        <v>9.0962999999999994</v>
      </c>
      <c r="G24">
        <f>'原始資料(石門)'!H7/10000</f>
        <v>5.4577799999999996</v>
      </c>
      <c r="H24">
        <f t="shared" si="0"/>
        <v>60</v>
      </c>
      <c r="I24" s="98">
        <v>45373</v>
      </c>
    </row>
    <row r="25" spans="1:9" ht="19.5">
      <c r="A25" s="2">
        <v>4002</v>
      </c>
      <c r="B25" t="s">
        <v>48</v>
      </c>
      <c r="C25" s="1" t="str">
        <f>'原始資料(石門)'!$J$2</f>
        <v>2024/3/22</v>
      </c>
      <c r="D25" t="s">
        <v>90</v>
      </c>
      <c r="E25">
        <f>'原始資料(石門)'!C8</f>
        <v>3</v>
      </c>
      <c r="F25">
        <f>'原始資料(石門)'!E8/10000</f>
        <v>1.69</v>
      </c>
      <c r="G25">
        <f>'原始資料(石門)'!H8/10000</f>
        <v>1.0478000000000001</v>
      </c>
      <c r="H25">
        <f t="shared" si="0"/>
        <v>62.000000000000014</v>
      </c>
      <c r="I25" s="98">
        <v>45373</v>
      </c>
    </row>
    <row r="26" spans="1:9" ht="19.5">
      <c r="A26" s="2">
        <v>4002</v>
      </c>
      <c r="B26" t="s">
        <v>49</v>
      </c>
      <c r="C26" s="1" t="str">
        <f>'原始資料(石門)'!$J$2</f>
        <v>2024/3/22</v>
      </c>
      <c r="D26" t="s">
        <v>90</v>
      </c>
      <c r="E26">
        <f>'原始資料(石門)'!C9</f>
        <v>2</v>
      </c>
      <c r="F26">
        <f>'原始資料(石門)'!E9/10000</f>
        <v>1.514</v>
      </c>
      <c r="G26">
        <f>'原始資料(石門)'!H9/10000</f>
        <v>0.90839999999999999</v>
      </c>
      <c r="H26">
        <f t="shared" si="0"/>
        <v>60</v>
      </c>
      <c r="I26" s="98">
        <v>45373</v>
      </c>
    </row>
    <row r="27" spans="1:9" ht="19.5">
      <c r="A27" s="2">
        <v>4003</v>
      </c>
      <c r="B27" t="s">
        <v>50</v>
      </c>
      <c r="C27" s="1" t="str">
        <f>'原始資料(石門)'!$J$2</f>
        <v>2024/3/22</v>
      </c>
      <c r="D27" t="s">
        <v>96</v>
      </c>
      <c r="E27">
        <f>'原始資料(石門)'!C10</f>
        <v>85</v>
      </c>
      <c r="F27">
        <f>'原始資料(石門)'!E10/10000</f>
        <v>226.0196</v>
      </c>
      <c r="G27">
        <f>'原始資料(石門)'!H10/10000</f>
        <v>151.433132</v>
      </c>
      <c r="H27">
        <f t="shared" si="0"/>
        <v>67</v>
      </c>
      <c r="I27" s="98">
        <v>45373</v>
      </c>
    </row>
    <row r="28" spans="1:9" ht="19.5">
      <c r="A28" s="2">
        <v>4004</v>
      </c>
      <c r="B28" t="s">
        <v>52</v>
      </c>
      <c r="C28" s="1" t="str">
        <f>'原始資料(石門)'!$J$2</f>
        <v>2024/3/22</v>
      </c>
      <c r="D28" t="s">
        <v>91</v>
      </c>
      <c r="E28">
        <f>'原始資料(石門)'!C11</f>
        <v>2</v>
      </c>
      <c r="F28">
        <f>'原始資料(石門)'!E11/10000</f>
        <v>4.6379999999999999</v>
      </c>
      <c r="G28">
        <f>'原始資料(石門)'!H11/10000</f>
        <v>2.319</v>
      </c>
      <c r="H28">
        <f t="shared" si="0"/>
        <v>50</v>
      </c>
      <c r="I28" s="98">
        <v>45373</v>
      </c>
    </row>
    <row r="29" spans="1:9" ht="19.5">
      <c r="A29" s="2">
        <v>4004</v>
      </c>
      <c r="B29" t="s">
        <v>53</v>
      </c>
      <c r="C29" s="1" t="str">
        <f>'原始資料(石門)'!$J$2</f>
        <v>2024/3/22</v>
      </c>
      <c r="D29" t="s">
        <v>91</v>
      </c>
      <c r="E29">
        <f>'原始資料(石門)'!C12</f>
        <v>59</v>
      </c>
      <c r="F29">
        <f>'原始資料(石門)'!E12/10000</f>
        <v>114.4074</v>
      </c>
      <c r="G29">
        <f>'原始資料(石門)'!H12/10000</f>
        <v>57.203699999999998</v>
      </c>
      <c r="H29">
        <f t="shared" si="0"/>
        <v>50</v>
      </c>
      <c r="I29" s="98">
        <v>45373</v>
      </c>
    </row>
    <row r="30" spans="1:9" ht="19.5">
      <c r="A30" s="2">
        <v>4004</v>
      </c>
      <c r="B30" t="s">
        <v>94</v>
      </c>
      <c r="C30" s="1" t="str">
        <f>'原始資料(石門)'!$J$2</f>
        <v>2024/3/22</v>
      </c>
      <c r="D30" t="s">
        <v>91</v>
      </c>
      <c r="E30">
        <f>'原始資料(石門)'!C13</f>
        <v>9</v>
      </c>
      <c r="F30">
        <f>'原始資料(石門)'!E13/10000</f>
        <v>5.7110000000000003</v>
      </c>
      <c r="G30">
        <f>'原始資料(石門)'!H13/10000</f>
        <v>2.8555000000000001</v>
      </c>
      <c r="H30">
        <f t="shared" si="0"/>
        <v>50</v>
      </c>
      <c r="I30" s="98">
        <v>45373</v>
      </c>
    </row>
    <row r="31" spans="1:9" ht="19.5">
      <c r="A31" s="2">
        <v>4004</v>
      </c>
      <c r="B31" t="s">
        <v>95</v>
      </c>
      <c r="C31" s="1" t="str">
        <f>'原始資料(石門)'!$J$2</f>
        <v>2024/3/22</v>
      </c>
      <c r="D31" t="s">
        <v>91</v>
      </c>
      <c r="E31">
        <f>'原始資料(石門)'!C14</f>
        <v>4</v>
      </c>
      <c r="F31">
        <f>'原始資料(石門)'!E14/10000</f>
        <v>0.9113</v>
      </c>
      <c r="G31">
        <f>'原始資料(石門)'!H14/10000</f>
        <v>0.45565</v>
      </c>
      <c r="H31">
        <f t="shared" si="0"/>
        <v>50</v>
      </c>
      <c r="I31" s="98">
        <v>45373</v>
      </c>
    </row>
    <row r="32" spans="1:9" ht="19.5">
      <c r="A32" s="2">
        <v>4004</v>
      </c>
      <c r="B32" t="s">
        <v>54</v>
      </c>
      <c r="C32" s="1" t="str">
        <f>'原始資料(石門)'!$J$2</f>
        <v>2024/3/22</v>
      </c>
      <c r="D32" t="s">
        <v>91</v>
      </c>
      <c r="E32">
        <f>'原始資料(石門)'!C15</f>
        <v>3</v>
      </c>
      <c r="F32">
        <f>'原始資料(石門)'!E15/10000</f>
        <v>1.2589999999999999</v>
      </c>
      <c r="G32">
        <f>'原始資料(石門)'!H15/10000</f>
        <v>0.62949999999999995</v>
      </c>
      <c r="H32">
        <f t="shared" si="0"/>
        <v>50</v>
      </c>
      <c r="I32" s="98">
        <v>45373</v>
      </c>
    </row>
    <row r="33" spans="1:9" ht="19.5">
      <c r="A33" s="2">
        <v>4005</v>
      </c>
      <c r="B33" t="s">
        <v>56</v>
      </c>
      <c r="C33" s="1" t="str">
        <f>'原始資料(石門)'!$J$2</f>
        <v>2024/3/22</v>
      </c>
      <c r="D33" t="s">
        <v>97</v>
      </c>
      <c r="E33">
        <f>'原始資料(石門)'!C16</f>
        <v>79</v>
      </c>
      <c r="F33">
        <f>'原始資料(石門)'!E16/10000</f>
        <v>378.81369999999998</v>
      </c>
      <c r="G33">
        <f>'原始資料(石門)'!H16/10000</f>
        <v>204.55939800000002</v>
      </c>
      <c r="H33">
        <f t="shared" si="0"/>
        <v>54</v>
      </c>
      <c r="I33" s="98">
        <v>45373</v>
      </c>
    </row>
    <row r="34" spans="1:9" ht="19.5">
      <c r="A34" s="2">
        <v>4006</v>
      </c>
      <c r="B34" t="s">
        <v>56</v>
      </c>
      <c r="C34" s="1" t="str">
        <f>'原始資料(石門)'!$J$2</f>
        <v>2024/3/22</v>
      </c>
      <c r="D34" t="s">
        <v>98</v>
      </c>
      <c r="E34">
        <f>'原始資料(石門)'!C17</f>
        <v>8</v>
      </c>
      <c r="F34">
        <f>'原始資料(石門)'!E17/10000</f>
        <v>35.666800000000002</v>
      </c>
      <c r="G34">
        <f>'原始資料(石門)'!H17/10000</f>
        <v>19.260072000000001</v>
      </c>
      <c r="H34">
        <f t="shared" si="0"/>
        <v>54</v>
      </c>
      <c r="I34" s="98">
        <v>45373</v>
      </c>
    </row>
    <row r="35" spans="1:9" ht="19.5">
      <c r="A35" s="2">
        <v>4006</v>
      </c>
      <c r="B35" t="s">
        <v>57</v>
      </c>
      <c r="C35" s="1" t="str">
        <f>'原始資料(石門)'!$J$2</f>
        <v>2024/3/22</v>
      </c>
      <c r="D35" t="s">
        <v>98</v>
      </c>
      <c r="E35">
        <f>'原始資料(石門)'!C18</f>
        <v>27</v>
      </c>
      <c r="F35">
        <f>'原始資料(石門)'!E18/10000</f>
        <v>46.074800000000003</v>
      </c>
      <c r="G35">
        <f>'原始資料(石門)'!H18/10000</f>
        <v>24.880392000000001</v>
      </c>
      <c r="H35">
        <f t="shared" si="0"/>
        <v>53.999999999999993</v>
      </c>
      <c r="I35" s="98">
        <v>45373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原始資料(桃園)</vt:lpstr>
      <vt:lpstr>原始資料(石門)</vt:lpstr>
      <vt:lpstr>資料表格式</vt:lpstr>
      <vt:lpstr>匯入檔案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戴源里</dc:creator>
  <cp:lastModifiedBy>康文龍</cp:lastModifiedBy>
  <dcterms:created xsi:type="dcterms:W3CDTF">2022-09-06T02:49:09Z</dcterms:created>
  <dcterms:modified xsi:type="dcterms:W3CDTF">2024-03-25T03:06:17Z</dcterms:modified>
</cp:coreProperties>
</file>